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PO\инвестиц программы\факт 2025\3кв\отпр\Формы к приказу 320\"/>
    </mc:Choice>
  </mc:AlternateContent>
  <bookViews>
    <workbookView xWindow="0" yWindow="0" windowWidth="16380" windowHeight="8190" tabRatio="500" firstSheet="1" activeTab="1"/>
  </bookViews>
  <sheets>
    <sheet name="Передвижная энергетика 1" sheetId="1" state="hidden" r:id="rId1"/>
    <sheet name="для размещения" sheetId="2" r:id="rId2"/>
    <sheet name="проч" sheetId="3" state="hidden" r:id="rId3"/>
    <sheet name="Росэнергоатом" sheetId="4" state="hidden" r:id="rId4"/>
  </sheets>
  <definedNames>
    <definedName name="Z_137A7170_8A34_4F01_9DAA_57EDDDF8E0F2_.wvu.Cols" localSheetId="0">'Передвижная энергетика 1'!$G:$G</definedName>
    <definedName name="Z_137A7170_8A34_4F01_9DAA_57EDDDF8E0F2_.wvu.PrintArea" localSheetId="1">'для размещения'!$A$1:$E$455</definedName>
    <definedName name="Z_339064E9_574B_4542_B2F7_E3F74CB04F02_.wvu.Cols" localSheetId="0">'Передвижная энергетика 1'!$G:$G</definedName>
    <definedName name="Z_339064E9_574B_4542_B2F7_E3F74CB04F02_.wvu.PrintArea" localSheetId="1">'для размещения'!$A$1:$E$455</definedName>
    <definedName name="Z_339064E9_574B_4542_B2F7_E3F74CB04F02_.wvu.Rows" localSheetId="1">'для размещения'!$2:$14</definedName>
    <definedName name="_xlnm.Print_Titles" localSheetId="1">'для размещения'!$15:$16</definedName>
    <definedName name="_xlnm.Print_Area" localSheetId="1">'для размещения'!$A$1:$H$447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76" i="3" l="1"/>
  <c r="J76" i="3"/>
  <c r="I76" i="3"/>
  <c r="H76" i="3"/>
  <c r="G76" i="3"/>
  <c r="F76" i="3"/>
  <c r="E76" i="3"/>
  <c r="D76" i="3"/>
  <c r="K75" i="3"/>
  <c r="J75" i="3"/>
  <c r="I75" i="3"/>
  <c r="H75" i="3"/>
  <c r="G75" i="3"/>
  <c r="F75" i="3"/>
  <c r="E75" i="3"/>
  <c r="D75" i="3"/>
  <c r="K74" i="3"/>
  <c r="J74" i="3"/>
  <c r="I74" i="3"/>
  <c r="H74" i="3"/>
  <c r="G74" i="3"/>
  <c r="F74" i="3"/>
  <c r="E74" i="3"/>
  <c r="D74" i="3"/>
  <c r="K73" i="3"/>
  <c r="J73" i="3"/>
  <c r="I73" i="3"/>
  <c r="H73" i="3"/>
  <c r="G73" i="3"/>
  <c r="F73" i="3"/>
  <c r="E73" i="3"/>
  <c r="K71" i="3"/>
  <c r="J71" i="3"/>
  <c r="I71" i="3"/>
  <c r="H71" i="3"/>
  <c r="G71" i="3"/>
  <c r="F71" i="3"/>
  <c r="E71" i="3"/>
  <c r="D71" i="3"/>
  <c r="K70" i="3"/>
  <c r="J70" i="3"/>
  <c r="I70" i="3"/>
  <c r="H70" i="3"/>
  <c r="G70" i="3"/>
  <c r="F70" i="3"/>
  <c r="E70" i="3"/>
  <c r="D70" i="3"/>
  <c r="K69" i="3"/>
  <c r="J69" i="3"/>
  <c r="I69" i="3"/>
  <c r="H69" i="3"/>
  <c r="G69" i="3"/>
  <c r="F69" i="3"/>
  <c r="E69" i="3"/>
  <c r="D69" i="3"/>
  <c r="K68" i="3"/>
  <c r="J68" i="3"/>
  <c r="I68" i="3"/>
  <c r="H68" i="3"/>
  <c r="G68" i="3"/>
  <c r="F68" i="3"/>
  <c r="E68" i="3"/>
  <c r="D68" i="3"/>
  <c r="D73" i="3" s="1"/>
  <c r="F292" i="1"/>
  <c r="E292" i="1"/>
  <c r="D292" i="1"/>
  <c r="C292" i="1"/>
  <c r="F291" i="1"/>
  <c r="E291" i="1"/>
  <c r="D291" i="1"/>
  <c r="F290" i="1"/>
  <c r="E290" i="1"/>
  <c r="D290" i="1"/>
  <c r="F289" i="1"/>
  <c r="E289" i="1"/>
  <c r="D289" i="1"/>
  <c r="F288" i="1"/>
  <c r="E288" i="1"/>
  <c r="D288" i="1"/>
  <c r="F287" i="1"/>
  <c r="E287" i="1"/>
  <c r="D287" i="1"/>
  <c r="F286" i="1"/>
  <c r="E286" i="1"/>
  <c r="D286" i="1"/>
  <c r="D278" i="1"/>
  <c r="D275" i="1"/>
  <c r="G273" i="1"/>
  <c r="F271" i="1"/>
  <c r="F269" i="1"/>
  <c r="F276" i="1" s="1"/>
  <c r="E269" i="1"/>
  <c r="E276" i="1" s="1"/>
  <c r="D269" i="1"/>
  <c r="D276" i="1" s="1"/>
  <c r="C269" i="1"/>
  <c r="C276" i="1" s="1"/>
  <c r="F268" i="1"/>
  <c r="E268" i="1"/>
  <c r="E271" i="1" s="1"/>
  <c r="D268" i="1"/>
  <c r="C268" i="1"/>
  <c r="G268" i="1" s="1"/>
  <c r="F267" i="1"/>
  <c r="E267" i="1"/>
  <c r="E278" i="1" s="1"/>
  <c r="D267" i="1"/>
  <c r="C267" i="1"/>
  <c r="F266" i="1"/>
  <c r="F270" i="1" s="1"/>
  <c r="E266" i="1"/>
  <c r="E270" i="1" s="1"/>
  <c r="D266" i="1"/>
  <c r="C266" i="1"/>
  <c r="F265" i="1"/>
  <c r="E265" i="1"/>
  <c r="E275" i="1" s="1"/>
  <c r="D265" i="1"/>
  <c r="D271" i="1" s="1"/>
  <c r="C265" i="1"/>
  <c r="C275" i="1" s="1"/>
  <c r="G259" i="1"/>
  <c r="G258" i="1"/>
  <c r="G257" i="1"/>
  <c r="G256" i="1"/>
  <c r="G255" i="1"/>
  <c r="G254" i="1"/>
  <c r="F254" i="1"/>
  <c r="G253" i="1"/>
  <c r="G252" i="1"/>
  <c r="G251" i="1"/>
  <c r="F251" i="1"/>
  <c r="E251" i="1"/>
  <c r="G250" i="1"/>
  <c r="G249" i="1"/>
  <c r="C249" i="1"/>
  <c r="D248" i="1"/>
  <c r="D277" i="1" s="1"/>
  <c r="D242" i="1"/>
  <c r="D244" i="1" s="1"/>
  <c r="F241" i="1"/>
  <c r="E241" i="1"/>
  <c r="D241" i="1"/>
  <c r="C241" i="1"/>
  <c r="F240" i="1"/>
  <c r="F242" i="1" s="1"/>
  <c r="E240" i="1"/>
  <c r="E242" i="1" s="1"/>
  <c r="D240" i="1"/>
  <c r="C240" i="1"/>
  <c r="C242" i="1" s="1"/>
  <c r="F238" i="1"/>
  <c r="E238" i="1"/>
  <c r="D238" i="1"/>
  <c r="D199" i="1" s="1"/>
  <c r="G199" i="1" s="1"/>
  <c r="C238" i="1"/>
  <c r="F237" i="1"/>
  <c r="F239" i="1" s="1"/>
  <c r="F215" i="1" s="1"/>
  <c r="E237" i="1"/>
  <c r="E239" i="1" s="1"/>
  <c r="D237" i="1"/>
  <c r="D239" i="1" s="1"/>
  <c r="D215" i="1" s="1"/>
  <c r="G215" i="1" s="1"/>
  <c r="C237" i="1"/>
  <c r="C239" i="1" s="1"/>
  <c r="C215" i="1" s="1"/>
  <c r="F235" i="1"/>
  <c r="E235" i="1"/>
  <c r="D235" i="1"/>
  <c r="C235" i="1"/>
  <c r="F234" i="1"/>
  <c r="F236" i="1" s="1"/>
  <c r="F259" i="1" s="1"/>
  <c r="E234" i="1"/>
  <c r="E236" i="1" s="1"/>
  <c r="E259" i="1" s="1"/>
  <c r="D234" i="1"/>
  <c r="D236" i="1" s="1"/>
  <c r="D259" i="1" s="1"/>
  <c r="C234" i="1"/>
  <c r="C236" i="1" s="1"/>
  <c r="C259" i="1" s="1"/>
  <c r="F233" i="1"/>
  <c r="E233" i="1"/>
  <c r="D233" i="1"/>
  <c r="C233" i="1"/>
  <c r="F232" i="1"/>
  <c r="E232" i="1"/>
  <c r="D232" i="1"/>
  <c r="C232" i="1"/>
  <c r="F231" i="1"/>
  <c r="E231" i="1"/>
  <c r="D231" i="1"/>
  <c r="C231" i="1"/>
  <c r="F230" i="1"/>
  <c r="E230" i="1"/>
  <c r="D230" i="1"/>
  <c r="C230" i="1"/>
  <c r="F229" i="1"/>
  <c r="E229" i="1"/>
  <c r="D229" i="1"/>
  <c r="C229" i="1"/>
  <c r="F228" i="1"/>
  <c r="E228" i="1"/>
  <c r="D228" i="1"/>
  <c r="C228" i="1"/>
  <c r="F227" i="1"/>
  <c r="E227" i="1"/>
  <c r="D227" i="1"/>
  <c r="C227" i="1"/>
  <c r="F224" i="1"/>
  <c r="E224" i="1"/>
  <c r="E254" i="1" s="1"/>
  <c r="D224" i="1"/>
  <c r="D251" i="1" s="1"/>
  <c r="D257" i="1" s="1"/>
  <c r="C224" i="1"/>
  <c r="D223" i="1"/>
  <c r="F222" i="1"/>
  <c r="E222" i="1"/>
  <c r="D222" i="1"/>
  <c r="C222" i="1"/>
  <c r="F221" i="1"/>
  <c r="E221" i="1"/>
  <c r="D221" i="1"/>
  <c r="C221" i="1"/>
  <c r="C223" i="1" s="1"/>
  <c r="F220" i="1"/>
  <c r="F249" i="1" s="1"/>
  <c r="E220" i="1"/>
  <c r="E249" i="1" s="1"/>
  <c r="D220" i="1"/>
  <c r="D249" i="1" s="1"/>
  <c r="C220" i="1"/>
  <c r="C248" i="1" s="1"/>
  <c r="F216" i="1"/>
  <c r="E216" i="1"/>
  <c r="D216" i="1"/>
  <c r="G216" i="1" s="1"/>
  <c r="C216" i="1"/>
  <c r="E215" i="1"/>
  <c r="F214" i="1"/>
  <c r="E214" i="1"/>
  <c r="D214" i="1"/>
  <c r="C214" i="1"/>
  <c r="G210" i="1"/>
  <c r="F210" i="1"/>
  <c r="E210" i="1"/>
  <c r="D210" i="1"/>
  <c r="C210" i="1"/>
  <c r="G209" i="1"/>
  <c r="F209" i="1"/>
  <c r="E209" i="1"/>
  <c r="D209" i="1"/>
  <c r="C209" i="1"/>
  <c r="G208" i="1"/>
  <c r="F208" i="1"/>
  <c r="E208" i="1"/>
  <c r="D208" i="1"/>
  <c r="C208" i="1"/>
  <c r="G207" i="1"/>
  <c r="F207" i="1"/>
  <c r="E207" i="1"/>
  <c r="D207" i="1"/>
  <c r="C207" i="1"/>
  <c r="G206" i="1"/>
  <c r="F206" i="1"/>
  <c r="E206" i="1"/>
  <c r="D206" i="1"/>
  <c r="C206" i="1"/>
  <c r="G205" i="1"/>
  <c r="F205" i="1"/>
  <c r="E205" i="1"/>
  <c r="D205" i="1"/>
  <c r="C205" i="1"/>
  <c r="G204" i="1"/>
  <c r="F204" i="1"/>
  <c r="E204" i="1"/>
  <c r="D204" i="1"/>
  <c r="C204" i="1"/>
  <c r="F200" i="1"/>
  <c r="G200" i="1" s="1"/>
  <c r="E200" i="1"/>
  <c r="D200" i="1"/>
  <c r="C200" i="1"/>
  <c r="F199" i="1"/>
  <c r="E199" i="1"/>
  <c r="C199" i="1"/>
  <c r="F198" i="1"/>
  <c r="E198" i="1"/>
  <c r="D198" i="1"/>
  <c r="G198" i="1" s="1"/>
  <c r="C198" i="1"/>
  <c r="F197" i="1"/>
  <c r="E197" i="1"/>
  <c r="D197" i="1"/>
  <c r="C197" i="1"/>
  <c r="F196" i="1"/>
  <c r="E196" i="1"/>
  <c r="D196" i="1"/>
  <c r="C196" i="1"/>
  <c r="G196" i="1" s="1"/>
  <c r="F192" i="1"/>
  <c r="E192" i="1"/>
  <c r="D192" i="1"/>
  <c r="G192" i="1" s="1"/>
  <c r="C192" i="1"/>
  <c r="F191" i="1"/>
  <c r="E191" i="1"/>
  <c r="D191" i="1"/>
  <c r="C191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L145" i="1"/>
  <c r="K145" i="1"/>
  <c r="J145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0" i="1"/>
  <c r="G119" i="1"/>
  <c r="F116" i="1"/>
  <c r="E116" i="1"/>
  <c r="D116" i="1"/>
  <c r="G113" i="1"/>
  <c r="F113" i="1"/>
  <c r="E113" i="1"/>
  <c r="D113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116" i="1" s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114" i="1" s="1"/>
  <c r="G77" i="1"/>
  <c r="G76" i="1"/>
  <c r="G75" i="1"/>
  <c r="G71" i="1"/>
  <c r="G70" i="1"/>
  <c r="G69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C251" i="1" l="1"/>
  <c r="C257" i="1" s="1"/>
  <c r="C254" i="1"/>
  <c r="C250" i="1"/>
  <c r="C252" i="1" s="1"/>
  <c r="C225" i="1"/>
  <c r="C226" i="1" s="1"/>
  <c r="C244" i="1"/>
  <c r="C243" i="1"/>
  <c r="E257" i="1"/>
  <c r="G214" i="1"/>
  <c r="E248" i="1"/>
  <c r="E223" i="1"/>
  <c r="D243" i="1"/>
  <c r="F257" i="1"/>
  <c r="C253" i="1"/>
  <c r="G197" i="1"/>
  <c r="G220" i="1"/>
  <c r="F223" i="1"/>
  <c r="E244" i="1"/>
  <c r="E243" i="1"/>
  <c r="F250" i="1"/>
  <c r="F252" i="1" s="1"/>
  <c r="C279" i="1"/>
  <c r="G266" i="1"/>
  <c r="G270" i="1" s="1"/>
  <c r="F278" i="1"/>
  <c r="G191" i="1"/>
  <c r="G222" i="1"/>
  <c r="F253" i="1"/>
  <c r="F244" i="1"/>
  <c r="F243" i="1"/>
  <c r="D270" i="1"/>
  <c r="C278" i="1"/>
  <c r="C270" i="1"/>
  <c r="D274" i="1"/>
  <c r="G274" i="1" s="1"/>
  <c r="G221" i="1"/>
  <c r="D225" i="1"/>
  <c r="D226" i="1" s="1"/>
  <c r="D253" i="1"/>
  <c r="G267" i="1"/>
  <c r="C271" i="1"/>
  <c r="E274" i="1"/>
  <c r="E277" i="1"/>
  <c r="E279" i="1"/>
  <c r="E225" i="1"/>
  <c r="E226" i="1" s="1"/>
  <c r="F248" i="1"/>
  <c r="F277" i="1" s="1"/>
  <c r="D250" i="1"/>
  <c r="D252" i="1" s="1"/>
  <c r="E253" i="1"/>
  <c r="D254" i="1"/>
  <c r="D279" i="1" s="1"/>
  <c r="G275" i="1"/>
  <c r="F279" i="1"/>
  <c r="F225" i="1"/>
  <c r="E250" i="1"/>
  <c r="E252" i="1" s="1"/>
  <c r="G265" i="1"/>
  <c r="G271" i="1" s="1"/>
  <c r="G269" i="1"/>
  <c r="C274" i="1"/>
  <c r="C277" i="1"/>
  <c r="D255" i="1" l="1"/>
  <c r="D256" i="1"/>
  <c r="D280" i="1" s="1"/>
  <c r="G248" i="1"/>
  <c r="C256" i="1"/>
  <c r="C280" i="1" s="1"/>
  <c r="C255" i="1"/>
  <c r="E256" i="1"/>
  <c r="E280" i="1" s="1"/>
  <c r="E255" i="1"/>
  <c r="F256" i="1"/>
  <c r="F280" i="1" s="1"/>
  <c r="F255" i="1"/>
  <c r="G223" i="1"/>
</calcChain>
</file>

<file path=xl/sharedStrings.xml><?xml version="1.0" encoding="utf-8"?>
<sst xmlns="http://schemas.openxmlformats.org/spreadsheetml/2006/main" count="2028" uniqueCount="1128">
  <si>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</si>
  <si>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№ п/п</t>
  </si>
  <si>
    <t>Показатели</t>
  </si>
  <si>
    <t>год 2016</t>
  </si>
  <si>
    <t>год  2017</t>
  </si>
  <si>
    <t>год  2018</t>
  </si>
  <si>
    <t>год  2019</t>
  </si>
  <si>
    <t>Итого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</si>
  <si>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</si>
  <si>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</si>
  <si>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</si>
  <si>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</si>
  <si>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</si>
  <si>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</si>
  <si>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</si>
  <si>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</si>
  <si>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</si>
  <si>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1.</t>
  </si>
  <si>
    <t>Материальные расходы, всего</t>
  </si>
  <si>
    <t>Топливо</t>
  </si>
  <si>
    <t>Сырье, материалы, запасные части, инструменты</t>
  </si>
  <si>
    <t>1.3.</t>
  </si>
  <si>
    <t>Покупная электроэнергия</t>
  </si>
  <si>
    <t>2.</t>
  </si>
  <si>
    <t>Расходы на оплату труда с учетом ЕСН</t>
  </si>
  <si>
    <t>3.</t>
  </si>
  <si>
    <t>Амортизационные отчисления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</si>
  <si>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</si>
  <si>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</si>
  <si>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</si>
  <si>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</si>
  <si>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</si>
  <si>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</si>
  <si>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</si>
  <si>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</si>
  <si>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</si>
  <si>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</si>
  <si>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</si>
  <si>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</si>
  <si>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</si>
  <si>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</si>
  <si>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</si>
  <si>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</si>
  <si>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</si>
  <si>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</si>
  <si>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</si>
  <si>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</si>
  <si>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</si>
  <si>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</si>
  <si>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</si>
  <si>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</si>
  <si>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</si>
  <si>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</si>
  <si>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</si>
  <si>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</si>
  <si>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</si>
  <si>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</si>
  <si>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</si>
  <si>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</si>
  <si>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</si>
  <si>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</si>
  <si>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</si>
  <si>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</si>
  <si>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</si>
  <si>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</si>
  <si>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</si>
  <si>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</si>
  <si>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</si>
  <si>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</si>
  <si>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</si>
  <si>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</si>
  <si>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</si>
  <si>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</si>
  <si>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</si>
  <si>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</si>
  <si>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</si>
  <si>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</si>
  <si>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</si>
  <si>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</si>
  <si>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</si>
  <si>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</si>
  <si>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</si>
  <si>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rPr>
        <b/>
        <sz val="12"/>
        <rFont val="Times New Roman"/>
        <family val="1"/>
        <charset val="204"/>
      </rP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</si>
  <si>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</si>
  <si>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</si>
  <si>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</si>
  <si>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</si>
  <si>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</si>
  <si>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</si>
  <si>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</si>
  <si>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</si>
  <si>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</si>
  <si>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</si>
  <si>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</si>
  <si>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</si>
  <si>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Справочно:</t>
  </si>
  <si>
    <t>EBITDA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</si>
  <si>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</si>
  <si>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</si>
  <si>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</si>
  <si>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</si>
  <si>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</si>
  <si>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Источник финансирования</t>
  </si>
  <si>
    <t>План года 2016</t>
  </si>
  <si>
    <t>План года 2017</t>
  </si>
  <si>
    <t>План  года 2018</t>
  </si>
  <si>
    <t>План  года 2019</t>
  </si>
  <si>
    <t>Источники финансирования инвестиционной программы всего, в том числе:</t>
  </si>
  <si>
    <t>1</t>
  </si>
  <si>
    <t>Собственные средства всего, в том числе</t>
  </si>
  <si>
    <t>1.1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</si>
  <si>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</si>
  <si>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</si>
  <si>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</si>
  <si>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</si>
  <si>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</si>
  <si>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</si>
  <si>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</si>
  <si>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</si>
  <si>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</si>
  <si>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</si>
  <si>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</si>
  <si>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</si>
  <si>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</si>
  <si>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</si>
  <si>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1.2</t>
  </si>
  <si>
    <t>Амортизация всего, в том числе</t>
  </si>
  <si>
    <t>1.2.1</t>
  </si>
  <si>
    <t>амортизация, учтенная в тарифах (указать отдельно по регулируемым видам деятельности)</t>
  </si>
  <si>
    <t>1.2.2</t>
  </si>
  <si>
    <t>прочая амортизация</t>
  </si>
  <si>
    <t>1.2.3</t>
  </si>
  <si>
    <t>недоиспользованная амортизация прошлых лет</t>
  </si>
  <si>
    <t>1.3</t>
  </si>
  <si>
    <t>Возврат НДС</t>
  </si>
  <si>
    <t>1.4</t>
  </si>
  <si>
    <t>Прочие собственные средства всего, в том числе:</t>
  </si>
  <si>
    <t>1.4.1</t>
  </si>
  <si>
    <t>средства допэмиссии</t>
  </si>
  <si>
    <t>1.5</t>
  </si>
  <si>
    <t>Остаток собственных средств на начало года</t>
  </si>
  <si>
    <t>2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</si>
  <si>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</si>
  <si>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</si>
  <si>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</si>
  <si>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</si>
  <si>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</si>
  <si>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</si>
  <si>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Займы организаций</t>
  </si>
  <si>
    <t>2.4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</si>
  <si>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</si>
  <si>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</si>
  <si>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</si>
  <si>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</si>
  <si>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</si>
  <si>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2.5</t>
  </si>
  <si>
    <t>Средства внешних инвесторов</t>
  </si>
  <si>
    <t>2.6</t>
  </si>
  <si>
    <t>Использование лизинга</t>
  </si>
  <si>
    <t>2.7</t>
  </si>
  <si>
    <t>Прочие привлеченные средства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</si>
  <si>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</si>
  <si>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</si>
  <si>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</si>
  <si>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</si>
  <si>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</si>
  <si>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</si>
  <si>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</si>
  <si>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</si>
  <si>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</si>
  <si>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</si>
  <si>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</si>
  <si>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</si>
  <si>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</si>
  <si>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</si>
  <si>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</si>
  <si>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</si>
  <si>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</si>
  <si>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</si>
  <si>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</si>
  <si>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</si>
  <si>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</si>
  <si>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</si>
  <si>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</si>
  <si>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</si>
  <si>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</si>
  <si>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</si>
  <si>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</si>
  <si>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</si>
  <si>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</si>
  <si>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</si>
  <si>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</si>
  <si>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</si>
  <si>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</si>
  <si>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</si>
  <si>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</si>
  <si>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</si>
  <si>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</si>
  <si>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</si>
  <si>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</si>
  <si>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</si>
  <si>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</si>
  <si>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</si>
  <si>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</si>
  <si>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</si>
  <si>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</si>
  <si>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</si>
  <si>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</si>
  <si>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</si>
  <si>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</si>
  <si>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</si>
  <si>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</si>
  <si>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</si>
  <si>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</si>
  <si>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</si>
  <si>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Погашение кредитов и займов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</si>
  <si>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</si>
  <si>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</si>
  <si>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</si>
  <si>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</si>
  <si>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</si>
  <si>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</si>
  <si>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</si>
  <si>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</si>
  <si>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</si>
  <si>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</si>
  <si>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</si>
  <si>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</si>
  <si>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</si>
  <si>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</si>
  <si>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</si>
  <si>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</si>
  <si>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</si>
  <si>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</si>
  <si>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</si>
  <si>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</si>
  <si>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</si>
  <si>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</si>
  <si>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</si>
  <si>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</si>
  <si>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</si>
  <si>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</si>
  <si>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</si>
  <si>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</si>
  <si>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</si>
  <si>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</si>
  <si>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</si>
  <si>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</si>
  <si>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</si>
  <si>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</si>
  <si>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</si>
  <si>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Остаток денежных средств на конец периода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</si>
  <si>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</si>
  <si>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</si>
  <si>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</si>
  <si>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</si>
  <si>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</si>
  <si>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</si>
  <si>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</si>
  <si>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</si>
  <si>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</si>
  <si>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</si>
  <si>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</si>
  <si>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</si>
  <si>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Сальдо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</si>
  <si>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</si>
  <si>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</si>
  <si>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</si>
  <si>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</si>
  <si>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</si>
  <si>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</si>
  <si>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</si>
  <si>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</si>
  <si>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</si>
  <si>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</si>
  <si>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</si>
  <si>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</si>
  <si>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</si>
  <si>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</si>
  <si>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</si>
  <si>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</si>
  <si>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</si>
  <si>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</si>
  <si>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</si>
  <si>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</si>
  <si>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</si>
  <si>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</si>
  <si>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</si>
  <si>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</si>
  <si>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</si>
  <si>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</si>
  <si>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</si>
  <si>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</si>
  <si>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</si>
  <si>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</si>
  <si>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</si>
  <si>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</si>
  <si>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</si>
  <si>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</si>
  <si>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</si>
  <si>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</si>
  <si>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</si>
  <si>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</si>
  <si>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</si>
  <si>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</si>
  <si>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</si>
  <si>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</si>
  <si>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</si>
  <si>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</si>
  <si>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Приложение N 20</t>
  </si>
  <si>
    <t>к приказу Минэнерго России</t>
  </si>
  <si>
    <t>от " 25 " апреля 2018 г. N 320</t>
  </si>
  <si>
    <t>Форма 20. Отчет</t>
  </si>
  <si>
    <t>об исполнении финансового плана субъекта электроэнергетики (квартальный)</t>
  </si>
  <si>
    <t>Отчет о реализации инвестиционной программы АО "Саратовское предприятие городских электрических сетей"</t>
  </si>
  <si>
    <t xml:space="preserve">1. Финансово-экономическая модель деятельности субъекта электроэнергетики </t>
  </si>
  <si>
    <t>Показатель</t>
  </si>
  <si>
    <t>Ед. изм.</t>
  </si>
  <si>
    <t>Причины отклонений</t>
  </si>
  <si>
    <t>План</t>
  </si>
  <si>
    <t>0тклонение</t>
  </si>
  <si>
    <t>Отклонение, %</t>
  </si>
  <si>
    <t>4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</si>
  <si>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</si>
  <si>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</si>
  <si>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</si>
  <si>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</si>
  <si>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</si>
  <si>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</si>
  <si>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</si>
  <si>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</si>
  <si>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</si>
  <si>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</si>
  <si>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</si>
  <si>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</si>
  <si>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</si>
  <si>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</si>
  <si>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</si>
  <si>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</si>
  <si>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</si>
  <si>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</si>
  <si>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</si>
  <si>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</si>
  <si>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</si>
  <si>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</si>
  <si>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</si>
  <si>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</si>
  <si>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</si>
  <si>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</si>
  <si>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</si>
  <si>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</si>
  <si>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</si>
  <si>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</si>
  <si>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</si>
  <si>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</si>
  <si>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</si>
  <si>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</si>
  <si>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</si>
  <si>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</si>
  <si>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</si>
  <si>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</si>
  <si>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</si>
  <si>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</si>
  <si>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</si>
  <si>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</si>
  <si>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</si>
  <si>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</si>
  <si>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</si>
  <si>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</si>
  <si>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</si>
  <si>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</si>
  <si>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</si>
  <si>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</si>
  <si>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</si>
  <si>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</si>
  <si>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</si>
  <si>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</si>
  <si>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</si>
  <si>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</si>
  <si>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</si>
  <si>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</si>
  <si>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</si>
  <si>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</si>
  <si>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</si>
  <si>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</si>
  <si>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</si>
  <si>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</si>
  <si>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</si>
  <si>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</si>
  <si>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</si>
  <si>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</si>
  <si>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</si>
  <si>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</si>
  <si>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</si>
  <si>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</si>
  <si>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</si>
  <si>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</si>
  <si>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</si>
  <si>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</si>
  <si>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</si>
  <si>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</si>
  <si>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</si>
  <si>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</si>
  <si>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</si>
  <si>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</si>
  <si>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</si>
  <si>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</si>
  <si>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</si>
  <si>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</si>
  <si>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</si>
  <si>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</si>
  <si>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</si>
  <si>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</si>
  <si>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</si>
  <si>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</si>
  <si>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</si>
  <si>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</si>
  <si>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</si>
  <si>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</si>
  <si>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</si>
  <si>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</si>
  <si>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</si>
  <si>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</si>
  <si>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</si>
  <si>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</si>
  <si>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</si>
  <si>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</si>
  <si>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</si>
  <si>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</si>
  <si>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</si>
  <si>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</si>
  <si>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</si>
  <si>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</si>
  <si>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</si>
  <si>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</si>
  <si>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</si>
  <si>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</si>
  <si>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</si>
  <si>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</si>
  <si>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</si>
  <si>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</si>
  <si>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</si>
  <si>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</si>
  <si>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</si>
  <si>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</si>
  <si>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</si>
  <si>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</si>
  <si>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</si>
  <si>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</si>
  <si>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</si>
  <si>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</si>
  <si>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</si>
  <si>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</si>
  <si>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</si>
  <si>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</si>
  <si>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</si>
  <si>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</si>
  <si>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</si>
  <si>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</si>
  <si>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</si>
  <si>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</si>
  <si>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</si>
  <si>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</si>
  <si>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</si>
  <si>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</si>
  <si>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</si>
  <si>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</si>
  <si>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</si>
  <si>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</si>
  <si>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</si>
  <si>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</si>
  <si>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</si>
  <si>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</si>
  <si>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</si>
  <si>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</si>
  <si>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</si>
  <si>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</si>
  <si>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</si>
  <si>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</si>
  <si>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</si>
  <si>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</si>
  <si>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</si>
  <si>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</si>
  <si>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</si>
  <si>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</si>
  <si>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</si>
  <si>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</si>
  <si>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</si>
  <si>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</si>
  <si>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</si>
  <si>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</si>
  <si>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</si>
  <si>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</si>
  <si>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</si>
  <si>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</si>
  <si>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</si>
  <si>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</si>
  <si>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</si>
  <si>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</si>
  <si>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</si>
  <si>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</si>
  <si>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</si>
  <si>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</si>
  <si>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</si>
  <si>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</si>
  <si>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</si>
  <si>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</si>
  <si>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</si>
  <si>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8.1</t>
  </si>
  <si>
    <t>На инвестиции</t>
  </si>
  <si>
    <t>8.2</t>
  </si>
  <si>
    <t>8.3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</si>
  <si>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</si>
  <si>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</si>
  <si>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</si>
  <si>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</si>
  <si>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</si>
  <si>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</si>
  <si>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</si>
  <si>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</si>
  <si>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</si>
  <si>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</si>
  <si>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</si>
  <si>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</si>
  <si>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</si>
  <si>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</si>
  <si>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</si>
  <si>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</si>
  <si>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</si>
  <si>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</si>
  <si>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</si>
  <si>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</si>
  <si>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</si>
  <si>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</si>
  <si>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</si>
  <si>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</si>
  <si>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</si>
  <si>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</si>
  <si>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</si>
  <si>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</si>
  <si>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</si>
  <si>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</si>
  <si>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</si>
  <si>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</si>
  <si>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</si>
  <si>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</si>
  <si>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</si>
  <si>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</si>
  <si>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</si>
  <si>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</si>
  <si>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</si>
  <si>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</si>
  <si>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</si>
  <si>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</si>
  <si>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</si>
  <si>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</si>
  <si>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</si>
  <si>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</si>
  <si>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</si>
  <si>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</si>
  <si>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</si>
  <si>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</si>
  <si>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</si>
  <si>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</si>
  <si>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</si>
  <si>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</si>
  <si>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</si>
  <si>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</si>
  <si>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</si>
  <si>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</si>
  <si>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</si>
  <si>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</si>
  <si>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</si>
  <si>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</si>
  <si>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</si>
  <si>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</si>
  <si>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</si>
  <si>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</si>
  <si>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</si>
  <si>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</si>
  <si>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</si>
  <si>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</si>
  <si>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</si>
  <si>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</si>
  <si>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</si>
  <si>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</si>
  <si>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</si>
  <si>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</si>
  <si>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</si>
  <si>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</si>
  <si>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</si>
  <si>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</si>
  <si>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</si>
  <si>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</si>
  <si>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</si>
  <si>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</si>
  <si>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</si>
  <si>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</si>
  <si>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</si>
  <si>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</si>
  <si>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</si>
  <si>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</si>
  <si>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</si>
  <si>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</si>
  <si>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</si>
  <si>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</si>
  <si>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</si>
  <si>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</si>
  <si>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</si>
  <si>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</si>
  <si>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</si>
  <si>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</si>
  <si>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</si>
  <si>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</si>
  <si>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</si>
  <si>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</si>
  <si>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</si>
  <si>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</si>
  <si>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</si>
  <si>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</si>
  <si>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</si>
  <si>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</si>
  <si>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</si>
  <si>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</si>
  <si>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</si>
  <si>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</si>
  <si>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</si>
  <si>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</si>
  <si>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</si>
  <si>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</si>
  <si>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</si>
  <si>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</si>
  <si>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</si>
  <si>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</si>
  <si>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</si>
  <si>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</si>
  <si>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</si>
  <si>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</si>
  <si>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</si>
  <si>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</si>
  <si>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</si>
  <si>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</si>
  <si>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</si>
  <si>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</si>
  <si>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</si>
  <si>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</si>
  <si>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</si>
  <si>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</si>
  <si>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</si>
  <si>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</si>
  <si>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</si>
  <si>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</si>
  <si>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</si>
  <si>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</si>
  <si>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</si>
  <si>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</si>
  <si>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</si>
  <si>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</si>
  <si>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</si>
  <si>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</si>
  <si>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</si>
  <si>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</si>
  <si>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</si>
  <si>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</si>
  <si>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</si>
  <si>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</si>
  <si>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</si>
  <si>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</si>
  <si>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</si>
  <si>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</si>
  <si>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</si>
  <si>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</si>
  <si>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</si>
  <si>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</si>
  <si>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</si>
  <si>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</si>
  <si>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</si>
  <si>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</si>
  <si>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</si>
  <si>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</si>
  <si>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</si>
  <si>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</si>
  <si>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</si>
  <si>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</si>
  <si>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</si>
  <si>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</si>
  <si>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</si>
  <si>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</si>
  <si>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</si>
  <si>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</si>
  <si>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</si>
  <si>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</si>
  <si>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</si>
  <si>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</si>
  <si>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</si>
  <si>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</si>
  <si>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</si>
  <si>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</si>
  <si>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</si>
  <si>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</si>
  <si>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</si>
  <si>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</si>
  <si>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</si>
  <si>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</si>
  <si>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</si>
  <si>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</si>
  <si>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</si>
  <si>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</si>
  <si>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</si>
  <si>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</si>
  <si>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</si>
  <si>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</si>
  <si>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</si>
  <si>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</si>
  <si>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</si>
  <si>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</si>
  <si>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</si>
  <si>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</si>
  <si>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</si>
  <si>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</si>
  <si>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</si>
  <si>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</si>
  <si>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</si>
  <si>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</si>
  <si>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</si>
  <si>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</si>
  <si>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</si>
  <si>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</si>
  <si>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</si>
  <si>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</si>
  <si>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</si>
  <si>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</si>
  <si>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</si>
  <si>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</si>
  <si>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</si>
  <si>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</si>
  <si>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</si>
  <si>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</si>
  <si>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</si>
  <si>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</si>
  <si>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</si>
  <si>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</si>
  <si>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</si>
  <si>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</si>
  <si>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</si>
  <si>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</si>
  <si>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</si>
  <si>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</si>
  <si>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</si>
  <si>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</si>
  <si>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</si>
  <si>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</si>
  <si>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</si>
  <si>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</si>
  <si>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</si>
  <si>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</si>
  <si>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</si>
  <si>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</si>
  <si>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</si>
  <si>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</si>
  <si>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</si>
  <si>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</si>
  <si>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</si>
  <si>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</si>
  <si>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</si>
  <si>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</si>
  <si>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</si>
  <si>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</si>
  <si>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</si>
  <si>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</si>
  <si>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</si>
  <si>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</si>
  <si>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</si>
  <si>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</si>
  <si>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</si>
  <si>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</si>
  <si>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</si>
  <si>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</si>
  <si>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</si>
  <si>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</si>
  <si>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</si>
  <si>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</si>
  <si>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</si>
  <si>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</si>
  <si>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</si>
  <si>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</si>
  <si>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</si>
  <si>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</si>
  <si>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</si>
  <si>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</si>
  <si>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</si>
  <si>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</si>
  <si>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</si>
  <si>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</si>
  <si>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</si>
  <si>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</si>
  <si>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</si>
  <si>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</si>
  <si>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</si>
  <si>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</si>
  <si>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</si>
  <si>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</si>
  <si>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</si>
  <si>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</si>
  <si>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</si>
  <si>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</si>
  <si>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</si>
  <si>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</si>
  <si>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</si>
  <si>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</si>
  <si>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</si>
  <si>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</si>
  <si>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</si>
  <si>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</si>
  <si>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</si>
  <si>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</si>
  <si>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</si>
  <si>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</si>
  <si>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</si>
  <si>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</si>
  <si>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</si>
  <si>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</si>
  <si>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</si>
  <si>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</si>
  <si>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</si>
  <si>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</si>
  <si>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</si>
  <si>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</si>
  <si>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</si>
  <si>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</si>
  <si>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</si>
  <si>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</si>
  <si>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</si>
  <si>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</si>
  <si>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</si>
  <si>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</si>
  <si>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</si>
  <si>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</si>
  <si>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</si>
  <si>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</si>
  <si>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</si>
  <si>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</si>
  <si>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</si>
  <si>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</si>
  <si>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</si>
  <si>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</si>
  <si>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</si>
  <si>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</si>
  <si>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</si>
  <si>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</si>
  <si>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</si>
  <si>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</si>
  <si>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</si>
  <si>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</si>
  <si>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</si>
  <si>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</si>
  <si>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</si>
  <si>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</si>
  <si>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</si>
  <si>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</si>
  <si>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</si>
  <si>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</si>
  <si>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</si>
  <si>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</si>
  <si>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</si>
  <si>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</si>
  <si>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</si>
  <si>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</si>
  <si>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</si>
  <si>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</si>
  <si>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</si>
  <si>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</si>
  <si>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</si>
  <si>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</si>
  <si>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</si>
  <si>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</si>
  <si>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</si>
  <si>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</si>
  <si>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</si>
  <si>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</si>
  <si>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</si>
  <si>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</si>
  <si>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</si>
  <si>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</si>
  <si>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</si>
  <si>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</si>
  <si>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</si>
  <si>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</si>
  <si>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</si>
  <si>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</si>
  <si>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</si>
  <si>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</si>
  <si>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</si>
  <si>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</si>
  <si>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</si>
  <si>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</si>
  <si>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</si>
  <si>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</si>
  <si>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</si>
  <si>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</si>
  <si>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</si>
  <si>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</si>
  <si>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</si>
  <si>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</si>
  <si>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</si>
  <si>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</si>
  <si>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</si>
  <si>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</si>
  <si>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</si>
  <si>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</si>
  <si>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</si>
  <si>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</si>
  <si>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</si>
  <si>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</si>
  <si>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</si>
  <si>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</si>
  <si>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</si>
  <si>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</si>
  <si>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</si>
  <si>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</si>
  <si>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</si>
  <si>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</si>
  <si>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</si>
  <si>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</si>
  <si>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</si>
  <si>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</si>
  <si>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прочая текущая амортизация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</si>
  <si>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</si>
  <si>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</si>
  <si>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</si>
  <si>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</si>
  <si>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</si>
  <si>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</si>
  <si>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</si>
  <si>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</si>
  <si>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</si>
  <si>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</si>
  <si>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</si>
  <si>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</si>
  <si>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</si>
  <si>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</si>
  <si>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средства от эмиссии акций</t>
  </si>
  <si>
    <t>1.4.2</t>
  </si>
  <si>
    <t>остаток собственных средств на начало года</t>
  </si>
  <si>
    <t>Вексели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</si>
  <si>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</si>
  <si>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</si>
  <si>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</si>
  <si>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</si>
  <si>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</si>
  <si>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</si>
  <si>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</si>
  <si>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</si>
  <si>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</si>
  <si>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</si>
  <si>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</si>
  <si>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</si>
  <si>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</si>
  <si>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</si>
  <si>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</si>
  <si>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</si>
  <si>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</si>
  <si>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</si>
  <si>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</si>
  <si>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</si>
  <si>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</si>
  <si>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</si>
  <si>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2014 факт</t>
  </si>
  <si>
    <t>2015 факт</t>
  </si>
  <si>
    <t>2016 кор.плана = колонка 2016 план</t>
  </si>
  <si>
    <t>2017 план</t>
  </si>
  <si>
    <t>2017 кор.плана</t>
  </si>
  <si>
    <t>2018 план</t>
  </si>
  <si>
    <t>2018 кор.плана</t>
  </si>
  <si>
    <t>2019 кор.плана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</si>
  <si>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</si>
  <si>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</si>
  <si>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</si>
  <si>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</si>
  <si>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</si>
  <si>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</si>
  <si>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</si>
  <si>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</si>
  <si>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</si>
  <si>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</si>
  <si>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</si>
  <si>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</si>
  <si>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</si>
  <si>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</si>
  <si>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</si>
  <si>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</si>
  <si>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</si>
  <si>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</si>
  <si>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</si>
  <si>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</si>
  <si>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</si>
  <si>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</si>
  <si>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</si>
  <si>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</si>
  <si>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</si>
  <si>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</si>
  <si>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</si>
  <si>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</si>
  <si>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</si>
  <si>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</si>
  <si>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</si>
  <si>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</si>
  <si>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</si>
  <si>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Прочие  расходы, всего</t>
  </si>
  <si>
    <t>Проценты к уплате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</si>
  <si>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</si>
  <si>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</si>
  <si>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</si>
  <si>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</si>
  <si>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</si>
  <si>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</si>
  <si>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</si>
  <si>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</si>
  <si>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</si>
  <si>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</si>
  <si>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</si>
  <si>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</si>
  <si>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</si>
  <si>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</si>
  <si>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</si>
  <si>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</si>
  <si>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</si>
  <si>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</si>
  <si>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</si>
  <si>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</si>
  <si>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</si>
  <si>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</si>
  <si>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</si>
  <si>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</si>
  <si>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</si>
  <si>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</si>
  <si>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</si>
  <si>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</si>
  <si>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</si>
  <si>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</si>
  <si>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</si>
  <si>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</si>
  <si>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</si>
  <si>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</si>
  <si>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</si>
  <si>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</si>
  <si>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</si>
  <si>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</si>
  <si>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</si>
  <si>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</si>
  <si>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</si>
  <si>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</si>
  <si>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</si>
  <si>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</si>
  <si>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</si>
  <si>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</si>
  <si>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</si>
  <si>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</si>
  <si>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</si>
  <si>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</si>
  <si>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</si>
  <si>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</si>
  <si>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</si>
  <si>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</si>
  <si>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</si>
  <si>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</si>
  <si>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</si>
  <si>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</si>
  <si>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</si>
  <si>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</si>
  <si>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</si>
  <si>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</si>
  <si>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</si>
  <si>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</si>
  <si>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</si>
  <si>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</si>
  <si>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</si>
  <si>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</si>
  <si>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доходы э/э</t>
  </si>
  <si>
    <t>доходы проч</t>
  </si>
  <si>
    <t>расходы э/э</t>
  </si>
  <si>
    <t>расходы проч</t>
  </si>
  <si>
    <t>План 2016</t>
  </si>
  <si>
    <t>План 2017</t>
  </si>
  <si>
    <t>План 2018</t>
  </si>
  <si>
    <t>План 2019</t>
  </si>
  <si>
    <t>Итого (за период реализации инвестиционной программы)</t>
  </si>
  <si>
    <t>ВСЕГО источников финансирования</t>
  </si>
  <si>
    <t>Собственные средства всего, в т.ч.:</t>
  </si>
  <si>
    <t>Прибыль, направляемая на инвестиции, в т.ч.:</t>
  </si>
  <si>
    <t>1.1.1.</t>
  </si>
  <si>
    <t>1.1.2.</t>
  </si>
  <si>
    <t>1.1.3.</t>
  </si>
  <si>
    <t>от технологического присоединения</t>
  </si>
  <si>
    <t>1.1.4.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</si>
  <si>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</si>
  <si>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</si>
  <si>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</si>
  <si>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1.2.1.</t>
  </si>
  <si>
    <t>1.2.2.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</si>
  <si>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</si>
  <si>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</si>
  <si>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</si>
  <si>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1.2.3.</t>
  </si>
  <si>
    <t>прочая амортизация (в том числе по виду д-ти теплоэнергия, с учетом БилАЭС)</t>
  </si>
  <si>
    <t>1.2.4.</t>
  </si>
  <si>
    <t>1.4.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</si>
  <si>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</si>
  <si>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</si>
  <si>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</si>
  <si>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</si>
  <si>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</si>
  <si>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</si>
  <si>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t>1.5.</t>
  </si>
  <si>
    <t>Привлеченные средства всего, в т.ч.:</t>
  </si>
  <si>
    <t>2.2.</t>
  </si>
  <si>
    <t>2.3.</t>
  </si>
  <si>
    <t>2.4.</t>
  </si>
  <si>
    <t>2.5.</t>
  </si>
  <si>
    <t>2.6.</t>
  </si>
  <si>
    <t>2.7.</t>
  </si>
  <si>
    <t>ВСЕГО потребность в финансировании</t>
  </si>
  <si>
    <t>ВСЕГО дефицит</t>
  </si>
  <si>
    <t>Год раскрытия информации: 2025 год</t>
  </si>
  <si>
    <t>за 9 месяцев 2025 года</t>
  </si>
  <si>
    <t>Факт 
9 мес 2025 г</t>
  </si>
  <si>
    <t>Факт 9 мес 2025г.</t>
  </si>
  <si>
    <t>Утвержденные плановые значения показателей приведены в соответствии с приказом министерства промышленности и энергетики Саратовской области от 3 октября 2024 г. № 324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</si>
</sst>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_-* #,##0.00_р_._-;\-* #,##0.00_р_._-;_-* \-??_р_._-;_-@_-"/>
    <numFmt numFmtId="165" formatCode="#,##0_ ;\-#,##0\ "/>
    <numFmt numFmtId="166" formatCode="_-* #,##0.00\ _р_._-;\-* #,##0.00\ _р_._-;_-* \-??\ _р_._-;_-@_-"/>
    <numFmt numFmtId="167" formatCode="0.0"/>
    <numFmt numFmtId="168" formatCode="0.000"/>
    <numFmt numFmtId="169" formatCode="_-* #,##0_р_._-;\-* #,##0_р_._-;_-* \-??_р_._-;_-@_-"/>
    <numFmt numFmtId="170" formatCode="#,##0.000"/>
    <numFmt numFmtId="171" formatCode="_-* #,##0.00\ _₽_-;\-* #,##0.00\ _₽_-;_-* \-??\ _₽_-;_-@_-"/>
    <numFmt numFmtId="172" formatCode="_-* #,##0.0_р_._-;\-* #,##0.0_р_._-;_-* \-??_р_._-;_-@_-"/>
    <numFmt numFmtId="173" formatCode="#,##0_р_."/>
    <numFmt numFmtId="174" formatCode="0.0%"/>
    <numFmt numFmtId="175" formatCode="_-* #,##0\ _₽_-;\-* #,##0\ _₽_-;_-* \-??\ _₽_-;_-@_-"/>
    <numFmt numFmtId="176" formatCode="0.00000"/>
    <numFmt numFmtId="179" formatCode="#,##0.0"/>
  </numFmts>
  <fonts count="74">
    <font>
      <sz val="11"/>
      <color rgb="FF000000"/>
      <name val="Calibri"/>
      <family val="2"/>
      <charset val="204"/>
    </font>
    <font>
      <sz val="11"/>
      <color rgb="FFFFFFFF"/>
      <name val="Calibri"/>
      <family val="2"/>
      <charset val="204"/>
    </font>
    <font>
      <sz val="10"/>
      <name val="Arial"/>
      <family val="2"/>
      <charset val="1"/>
    </font>
    <font>
      <sz val="11"/>
      <color rgb="FF333399"/>
      <name val="Calibri"/>
      <family val="2"/>
      <charset val="204"/>
    </font>
    <font>
      <b/>
      <sz val="11"/>
      <color rgb="FF333333"/>
      <name val="Calibri"/>
      <family val="2"/>
      <charset val="204"/>
    </font>
    <font>
      <b/>
      <sz val="11"/>
      <color rgb="FFFF9900"/>
      <name val="Calibri"/>
      <family val="2"/>
      <charset val="204"/>
    </font>
    <font>
      <b/>
      <sz val="15"/>
      <color rgb="FF003366"/>
      <name val="Calibri"/>
      <family val="2"/>
      <charset val="204"/>
    </font>
    <font>
      <b/>
      <sz val="13"/>
      <color rgb="FF003366"/>
      <name val="Calibri"/>
      <family val="2"/>
      <charset val="204"/>
    </font>
    <font>
      <b/>
      <sz val="11"/>
      <color rgb="FF003366"/>
      <name val="Calibri"/>
      <family val="2"/>
      <charset val="204"/>
    </font>
    <font>
      <b/>
      <sz val="11"/>
      <color rgb="FF000000"/>
      <name val="Calibri"/>
      <family val="2"/>
      <charset val="204"/>
    </font>
    <font>
      <b/>
      <sz val="11"/>
      <color rgb="FFFFFFFF"/>
      <name val="Calibri"/>
      <family val="2"/>
      <charset val="204"/>
    </font>
    <font>
      <b/>
      <sz val="18"/>
      <color rgb="FF003366"/>
      <name val="Cambria"/>
      <family val="2"/>
      <charset val="204"/>
    </font>
    <font>
      <sz val="11"/>
      <color rgb="FF993300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1"/>
    </font>
    <font>
      <sz val="11"/>
      <name val="Arial"/>
      <family val="2"/>
      <charset val="204"/>
    </font>
    <font>
      <sz val="11"/>
      <color rgb="FF800080"/>
      <name val="Calibri"/>
      <family val="2"/>
      <charset val="204"/>
    </font>
    <font>
      <i/>
      <sz val="11"/>
      <color rgb="FF808080"/>
      <name val="Calibri"/>
      <family val="2"/>
      <charset val="204"/>
    </font>
    <font>
      <sz val="10"/>
      <color rgb="FF333399"/>
      <name val="Arial Cyr"/>
      <family val="2"/>
      <charset val="204"/>
    </font>
    <font>
      <sz val="11"/>
      <color rgb="FFFF9900"/>
      <name val="Calibri"/>
      <family val="2"/>
      <charset val="204"/>
    </font>
    <font>
      <sz val="11"/>
      <color rgb="FFFF0000"/>
      <name val="Calibri"/>
      <family val="2"/>
      <charset val="204"/>
    </font>
    <font>
      <sz val="11"/>
      <color rgb="FF008000"/>
      <name val="Calibri"/>
      <family val="2"/>
      <charset val="204"/>
    </font>
    <font>
      <b/>
      <sz val="12"/>
      <name val="Times New Roman"/>
      <family val="1"/>
      <charset val="204"/>
    </font>
    <font>
      <b/>
      <sz val="12"/>
      <name val="Times New Roman CYR"/>
      <charset val="1"/>
    </font>
    <font>
      <sz val="12"/>
      <name val="Times New Roman CYR"/>
      <charset val="1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rgb="FF9933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 Cyr"/>
      <charset val="204"/>
    </font>
    <font>
      <b/>
      <sz val="13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rgb="FF000000"/>
      <name val="Calibri"/>
      <family val="2"/>
      <charset val="1"/>
    </font>
    <font>
      <sz val="12"/>
      <color rgb="FF000000"/>
      <name val="Calibri"/>
      <family val="2"/>
      <charset val="204"/>
    </font>
    <font>
      <sz val="12"/>
      <name val="Arial"/>
      <family val="2"/>
      <charset val="204"/>
    </font>
    <font>
      <b/>
      <sz val="12"/>
      <color rgb="FFFFFFFF"/>
      <name val="Calibri"/>
      <family val="2"/>
      <charset val="1"/>
    </font>
    <font>
      <b/>
      <sz val="12"/>
      <color rgb="FFFFFFFF"/>
      <name val="Calibri"/>
      <family val="2"/>
      <charset val="204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sz val="12"/>
      <color rgb="FFFF0000"/>
      <name val="Calibri"/>
      <family val="2"/>
      <charset val="204"/>
    </font>
    <font>
      <b/>
      <sz val="13"/>
      <name val="Calibri"/>
      <family val="2"/>
      <charset val="204"/>
    </font>
    <font>
      <i/>
      <sz val="12"/>
      <name val="Calibri"/>
      <family val="2"/>
      <charset val="204"/>
    </font>
    <font>
      <b/>
      <sz val="14"/>
      <color rgb="FFFF0000"/>
      <name val="Calibri"/>
      <family val="2"/>
      <charset val="204"/>
    </font>
    <font>
      <b/>
      <sz val="12"/>
      <color rgb="FF000000"/>
      <name val="Calibri"/>
      <family val="2"/>
      <charset val="204"/>
    </font>
    <font>
      <i/>
      <sz val="12"/>
      <color rgb="FF000000"/>
      <name val="Calibri"/>
      <family val="2"/>
      <charset val="204"/>
    </font>
    <font>
      <b/>
      <sz val="12"/>
      <color rgb="FF993300"/>
      <name val="Calibri"/>
      <family val="2"/>
      <charset val="204"/>
    </font>
    <font>
      <sz val="14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6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0"/>
      <color rgb="FF000000"/>
      <name val="Arial"/>
      <family val="2"/>
      <charset val="204"/>
    </font>
    <font>
      <i/>
      <sz val="10"/>
      <name val="Arial"/>
      <family val="2"/>
      <charset val="204"/>
    </font>
    <font>
      <sz val="14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sz val="10"/>
      <color rgb="FF0070C0"/>
      <name val="Arial"/>
      <family val="2"/>
      <charset val="204"/>
    </font>
    <font>
      <sz val="11"/>
      <color rgb="FF000000"/>
      <name val="Arial"/>
      <family val="2"/>
      <charset val="204"/>
    </font>
    <font>
      <i/>
      <sz val="10"/>
      <name val="Times New Roman"/>
      <family val="1"/>
      <charset val="204"/>
    </font>
    <font>
      <sz val="10"/>
      <name val="Times New Roman CYR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8"/>
      <name val="Times New Roman"/>
      <family val="1"/>
      <charset val="1"/>
    </font>
    <font>
      <b/>
      <sz val="10"/>
      <name val="Times New Roman Cyr"/>
      <family val="1"/>
      <charset val="204"/>
    </font>
    <font>
      <sz val="11"/>
      <color rgb="FF000000"/>
      <name val="Calibri"/>
      <family val="2"/>
      <charset val="204"/>
    </font>
    <font>
      <sz val="10"/>
      <color theme="1"/>
      <name val="Arial"/>
      <family val="2"/>
      <charset val="204"/>
    </font>
    <font>
      <sz val="10"/>
      <color rgb="FFFF0000"/>
      <name val="Arial"/>
      <family val="2"/>
      <charset val="204"/>
    </font>
  </fonts>
  <fills count="29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6EFCE"/>
      </patternFill>
    </fill>
    <fill>
      <patternFill patternType="solid">
        <fgColor rgb="FFCC99FF"/>
        <bgColor rgb="FFFF99CC"/>
      </patternFill>
    </fill>
    <fill>
      <patternFill patternType="solid">
        <fgColor rgb="FFCCFFFF"/>
        <bgColor rgb="FFDBEEF4"/>
      </patternFill>
    </fill>
    <fill>
      <patternFill patternType="solid">
        <fgColor rgb="FFFFCC99"/>
        <bgColor rgb="FFFFC7CE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70C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C0006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C0C0C0"/>
        <bgColor rgb="FFCCCCFF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EB9C"/>
      </patternFill>
    </fill>
    <fill>
      <patternFill patternType="solid">
        <fgColor rgb="FFFFFFCC"/>
        <bgColor rgb="FFFDEADA"/>
      </patternFill>
    </fill>
    <fill>
      <patternFill patternType="solid">
        <fgColor rgb="FFFFFF00"/>
        <bgColor rgb="FFFFCC00"/>
      </patternFill>
    </fill>
    <fill>
      <patternFill patternType="solid">
        <fgColor rgb="FFFFFFFF"/>
        <bgColor rgb="FFFFFFCC"/>
      </patternFill>
    </fill>
    <fill>
      <patternFill patternType="solid">
        <fgColor rgb="FFDBEEF4"/>
        <bgColor rgb="FFCCFFFF"/>
      </patternFill>
    </fill>
    <fill>
      <patternFill patternType="solid">
        <fgColor rgb="FFFDEADA"/>
        <bgColor rgb="FFFFFFCC"/>
      </patternFill>
    </fill>
    <fill>
      <patternFill patternType="solid">
        <fgColor rgb="FF92D050"/>
        <bgColor rgb="FFC0C0C0"/>
      </patternFill>
    </fill>
  </fills>
  <borders count="30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double">
        <color rgb="FFFF9900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</borders>
  <cellStyleXfs count="82">
    <xf numFmtId="0" fontId="0" fillId="0" borderId="0"/>
    <xf numFmtId="164" fontId="71" fillId="0" borderId="0" applyBorder="0" applyProtection="0"/>
    <xf numFmtId="0" fontId="71" fillId="2" borderId="0" applyBorder="0" applyProtection="0"/>
    <xf numFmtId="0" fontId="71" fillId="3" borderId="0" applyBorder="0" applyProtection="0"/>
    <xf numFmtId="0" fontId="71" fillId="4" borderId="0" applyBorder="0" applyProtection="0"/>
    <xf numFmtId="0" fontId="71" fillId="5" borderId="0" applyBorder="0" applyProtection="0"/>
    <xf numFmtId="0" fontId="71" fillId="6" borderId="0" applyBorder="0" applyProtection="0"/>
    <xf numFmtId="0" fontId="71" fillId="7" borderId="0" applyBorder="0" applyProtection="0"/>
    <xf numFmtId="0" fontId="71" fillId="8" borderId="0" applyBorder="0" applyProtection="0"/>
    <xf numFmtId="0" fontId="71" fillId="9" borderId="0" applyBorder="0" applyProtection="0"/>
    <xf numFmtId="0" fontId="71" fillId="10" borderId="0" applyBorder="0" applyProtection="0"/>
    <xf numFmtId="0" fontId="71" fillId="5" borderId="0" applyBorder="0" applyProtection="0"/>
    <xf numFmtId="0" fontId="71" fillId="8" borderId="0" applyBorder="0" applyProtection="0"/>
    <xf numFmtId="0" fontId="71" fillId="11" borderId="0" applyBorder="0" applyProtection="0"/>
    <xf numFmtId="0" fontId="1" fillId="12" borderId="0" applyBorder="0" applyProtection="0"/>
    <xf numFmtId="0" fontId="1" fillId="9" borderId="0" applyBorder="0" applyProtection="0"/>
    <xf numFmtId="0" fontId="1" fillId="10" borderId="0" applyBorder="0" applyProtection="0"/>
    <xf numFmtId="0" fontId="1" fillId="13" borderId="0" applyBorder="0" applyProtection="0"/>
    <xf numFmtId="0" fontId="1" fillId="14" borderId="0" applyBorder="0" applyProtection="0"/>
    <xf numFmtId="0" fontId="1" fillId="15" borderId="0" applyBorder="0" applyProtection="0"/>
    <xf numFmtId="0" fontId="2" fillId="0" borderId="0"/>
    <xf numFmtId="0" fontId="1" fillId="16" borderId="0" applyBorder="0" applyProtection="0"/>
    <xf numFmtId="0" fontId="1" fillId="17" borderId="0" applyBorder="0" applyProtection="0"/>
    <xf numFmtId="0" fontId="1" fillId="18" borderId="0" applyBorder="0" applyProtection="0"/>
    <xf numFmtId="0" fontId="1" fillId="13" borderId="0" applyBorder="0" applyProtection="0"/>
    <xf numFmtId="0" fontId="1" fillId="14" borderId="0" applyBorder="0" applyProtection="0"/>
    <xf numFmtId="0" fontId="1" fillId="19" borderId="0" applyBorder="0" applyProtection="0"/>
    <xf numFmtId="0" fontId="3" fillId="7" borderId="1" applyProtection="0"/>
    <xf numFmtId="0" fontId="4" fillId="20" borderId="2" applyProtection="0"/>
    <xf numFmtId="0" fontId="5" fillId="20" borderId="1" applyProtection="0"/>
    <xf numFmtId="0" fontId="6" fillId="0" borderId="3" applyProtection="0"/>
    <xf numFmtId="0" fontId="7" fillId="0" borderId="4" applyProtection="0"/>
    <xf numFmtId="0" fontId="8" fillId="0" borderId="5" applyProtection="0"/>
    <xf numFmtId="0" fontId="8" fillId="0" borderId="0" applyBorder="0" applyProtection="0"/>
    <xf numFmtId="0" fontId="9" fillId="0" borderId="6" applyProtection="0"/>
    <xf numFmtId="0" fontId="10" fillId="21" borderId="7" applyProtection="0"/>
    <xf numFmtId="0" fontId="11" fillId="0" borderId="0" applyBorder="0" applyProtection="0"/>
    <xf numFmtId="0" fontId="12" fillId="22" borderId="0" applyBorder="0" applyProtection="0"/>
    <xf numFmtId="0" fontId="13" fillId="0" borderId="0"/>
    <xf numFmtId="0" fontId="14" fillId="0" borderId="0"/>
    <xf numFmtId="0" fontId="13" fillId="0" borderId="0"/>
    <xf numFmtId="0" fontId="13" fillId="0" borderId="0"/>
    <xf numFmtId="0" fontId="15" fillId="0" borderId="0"/>
    <xf numFmtId="0" fontId="71" fillId="0" borderId="0"/>
    <xf numFmtId="0" fontId="15" fillId="0" borderId="0"/>
    <xf numFmtId="0" fontId="14" fillId="0" borderId="0"/>
    <xf numFmtId="0" fontId="15" fillId="0" borderId="0"/>
    <xf numFmtId="0" fontId="14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7" fillId="0" borderId="0"/>
    <xf numFmtId="0" fontId="71" fillId="0" borderId="0"/>
    <xf numFmtId="0" fontId="15" fillId="0" borderId="0"/>
    <xf numFmtId="0" fontId="13" fillId="0" borderId="0"/>
    <xf numFmtId="0" fontId="18" fillId="0" borderId="0"/>
    <xf numFmtId="0" fontId="15" fillId="0" borderId="0"/>
    <xf numFmtId="0" fontId="15" fillId="0" borderId="0"/>
    <xf numFmtId="0" fontId="19" fillId="3" borderId="0" applyBorder="0" applyProtection="0"/>
    <xf numFmtId="0" fontId="20" fillId="0" borderId="0" applyBorder="0" applyProtection="0"/>
    <xf numFmtId="0" fontId="71" fillId="23" borderId="8" applyProtection="0"/>
    <xf numFmtId="9" fontId="71" fillId="0" borderId="0" applyBorder="0" applyProtection="0"/>
    <xf numFmtId="9" fontId="21" fillId="0" borderId="0" applyBorder="0" applyProtection="0"/>
    <xf numFmtId="9" fontId="71" fillId="0" borderId="0" applyBorder="0" applyProtection="0"/>
    <xf numFmtId="9" fontId="71" fillId="0" borderId="0" applyBorder="0" applyProtection="0"/>
    <xf numFmtId="9" fontId="71" fillId="0" borderId="0" applyBorder="0" applyProtection="0"/>
    <xf numFmtId="0" fontId="22" fillId="0" borderId="9" applyProtection="0"/>
    <xf numFmtId="0" fontId="14" fillId="0" borderId="0"/>
    <xf numFmtId="0" fontId="23" fillId="0" borderId="0" applyBorder="0" applyProtection="0"/>
    <xf numFmtId="164" fontId="71" fillId="0" borderId="0" applyBorder="0" applyProtection="0"/>
    <xf numFmtId="165" fontId="71" fillId="0" borderId="0" applyBorder="0" applyProtection="0"/>
    <xf numFmtId="166" fontId="71" fillId="0" borderId="0" applyBorder="0" applyProtection="0"/>
    <xf numFmtId="164" fontId="71" fillId="0" borderId="0" applyBorder="0" applyProtection="0"/>
    <xf numFmtId="166" fontId="71" fillId="0" borderId="0" applyBorder="0" applyProtection="0"/>
    <xf numFmtId="164" fontId="71" fillId="0" borderId="0" applyBorder="0" applyProtection="0"/>
    <xf numFmtId="164" fontId="71" fillId="0" borderId="0" applyBorder="0" applyProtection="0"/>
    <xf numFmtId="0" fontId="24" fillId="4" borderId="0" applyBorder="0" applyProtection="0"/>
  </cellStyleXfs>
  <cellXfs count="338">
    <xf numFmtId="0" fontId="0" fillId="0" borderId="0" xfId="0"/>
    <xf numFmtId="0" fontId="15" fillId="0" borderId="0" xfId="0" applyFont="1" applyAlignment="1">
      <alignment vertical="center"/>
    </xf>
    <xf numFmtId="0" fontId="0" fillId="0" borderId="0" xfId="0" applyAlignment="1">
      <alignment vertical="center"/>
    </xf>
    <xf numFmtId="0" fontId="26" fillId="0" borderId="11" xfId="0" applyFont="1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0" fontId="26" fillId="0" borderId="12" xfId="0" applyFont="1" applyBorder="1" applyAlignment="1">
      <alignment horizontal="right" vertical="center" wrapText="1"/>
    </xf>
    <xf numFmtId="0" fontId="27" fillId="0" borderId="13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27" fillId="0" borderId="12" xfId="0" applyFont="1" applyBorder="1" applyAlignment="1">
      <alignment horizontal="right" vertical="center"/>
    </xf>
    <xf numFmtId="0" fontId="28" fillId="0" borderId="12" xfId="0" applyFont="1" applyBorder="1" applyAlignment="1">
      <alignment horizontal="right" vertical="center" wrapText="1"/>
    </xf>
    <xf numFmtId="0" fontId="25" fillId="0" borderId="14" xfId="0" applyFont="1" applyBorder="1" applyAlignment="1">
      <alignment horizontal="center" vertical="center"/>
    </xf>
    <xf numFmtId="0" fontId="25" fillId="0" borderId="12" xfId="0" applyFont="1" applyBorder="1" applyAlignment="1">
      <alignment horizontal="justify" vertical="center" wrapText="1"/>
    </xf>
    <xf numFmtId="2" fontId="25" fillId="0" borderId="12" xfId="0" applyNumberFormat="1" applyFont="1" applyBorder="1" applyAlignment="1">
      <alignment horizontal="right" vertical="center"/>
    </xf>
    <xf numFmtId="167" fontId="15" fillId="0" borderId="12" xfId="0" applyNumberFormat="1" applyFont="1" applyBorder="1" applyAlignment="1">
      <alignment horizontal="right" vertical="center"/>
    </xf>
    <xf numFmtId="167" fontId="25" fillId="0" borderId="0" xfId="0" applyNumberFormat="1" applyFont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2" xfId="0" applyFont="1" applyBorder="1" applyAlignment="1">
      <alignment horizontal="justify" vertical="center" wrapText="1"/>
    </xf>
    <xf numFmtId="1" fontId="25" fillId="0" borderId="12" xfId="0" applyNumberFormat="1" applyFont="1" applyBorder="1" applyAlignment="1">
      <alignment horizontal="right" vertical="center"/>
    </xf>
    <xf numFmtId="0" fontId="15" fillId="0" borderId="16" xfId="0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1" fontId="25" fillId="0" borderId="12" xfId="0" applyNumberFormat="1" applyFont="1" applyBorder="1" applyAlignment="1">
      <alignment horizontal="right" vertical="center" wrapText="1"/>
    </xf>
    <xf numFmtId="0" fontId="25" fillId="0" borderId="15" xfId="0" applyFont="1" applyBorder="1" applyAlignment="1">
      <alignment horizontal="center" vertical="center"/>
    </xf>
    <xf numFmtId="1" fontId="25" fillId="0" borderId="0" xfId="0" applyNumberFormat="1" applyFont="1" applyAlignment="1">
      <alignment horizontal="center" vertical="center"/>
    </xf>
    <xf numFmtId="1" fontId="15" fillId="0" borderId="12" xfId="0" applyNumberFormat="1" applyFont="1" applyBorder="1" applyAlignment="1">
      <alignment horizontal="right" vertical="center" wrapText="1"/>
    </xf>
    <xf numFmtId="2" fontId="15" fillId="0" borderId="12" xfId="0" applyNumberFormat="1" applyFont="1" applyBorder="1" applyAlignment="1">
      <alignment horizontal="right" vertical="center"/>
    </xf>
    <xf numFmtId="1" fontId="28" fillId="0" borderId="0" xfId="0" applyNumberFormat="1" applyFont="1" applyAlignment="1">
      <alignment vertical="center" wrapText="1"/>
    </xf>
    <xf numFmtId="0" fontId="28" fillId="0" borderId="0" xfId="0" applyFont="1" applyAlignment="1">
      <alignment vertical="center" wrapText="1"/>
    </xf>
    <xf numFmtId="2" fontId="25" fillId="24" borderId="12" xfId="0" applyNumberFormat="1" applyFont="1" applyFill="1" applyBorder="1" applyAlignment="1">
      <alignment horizontal="right" vertical="center"/>
    </xf>
    <xf numFmtId="168" fontId="0" fillId="0" borderId="0" xfId="0" applyNumberFormat="1" applyAlignment="1">
      <alignment vertical="center"/>
    </xf>
    <xf numFmtId="164" fontId="15" fillId="0" borderId="12" xfId="74" applyFont="1" applyBorder="1" applyAlignment="1" applyProtection="1">
      <alignment horizontal="right" vertical="center"/>
    </xf>
    <xf numFmtId="0" fontId="15" fillId="0" borderId="17" xfId="0" applyFont="1" applyBorder="1" applyAlignment="1">
      <alignment horizontal="center" vertical="center"/>
    </xf>
    <xf numFmtId="0" fontId="25" fillId="0" borderId="18" xfId="0" applyFont="1" applyBorder="1" applyAlignment="1">
      <alignment horizontal="center" vertical="center"/>
    </xf>
    <xf numFmtId="0" fontId="15" fillId="0" borderId="12" xfId="0" applyFont="1" applyBorder="1" applyAlignment="1">
      <alignment horizontal="justify" vertical="center"/>
    </xf>
    <xf numFmtId="1" fontId="15" fillId="0" borderId="12" xfId="0" applyNumberFormat="1" applyFont="1" applyBorder="1" applyAlignment="1">
      <alignment horizontal="right" vertical="center"/>
    </xf>
    <xf numFmtId="2" fontId="15" fillId="0" borderId="12" xfId="74" applyNumberFormat="1" applyFont="1" applyBorder="1" applyAlignment="1" applyProtection="1">
      <alignment horizontal="right" vertical="center"/>
    </xf>
    <xf numFmtId="2" fontId="0" fillId="0" borderId="0" xfId="0" applyNumberFormat="1" applyAlignment="1">
      <alignment vertical="center"/>
    </xf>
    <xf numFmtId="0" fontId="25" fillId="0" borderId="13" xfId="0" applyFont="1" applyBorder="1" applyAlignment="1">
      <alignment horizontal="center" vertical="center"/>
    </xf>
    <xf numFmtId="16" fontId="15" fillId="0" borderId="15" xfId="0" applyNumberFormat="1" applyFont="1" applyBorder="1" applyAlignment="1">
      <alignment horizontal="center" vertical="center"/>
    </xf>
    <xf numFmtId="164" fontId="15" fillId="24" borderId="12" xfId="74" applyFont="1" applyFill="1" applyBorder="1" applyAlignment="1" applyProtection="1">
      <alignment horizontal="right" vertical="center"/>
    </xf>
    <xf numFmtId="2" fontId="15" fillId="24" borderId="12" xfId="74" applyNumberFormat="1" applyFont="1" applyFill="1" applyBorder="1" applyAlignment="1" applyProtection="1">
      <alignment horizontal="right" vertical="center"/>
    </xf>
    <xf numFmtId="167" fontId="25" fillId="0" borderId="12" xfId="0" applyNumberFormat="1" applyFont="1" applyBorder="1" applyAlignment="1">
      <alignment horizontal="right" vertical="center"/>
    </xf>
    <xf numFmtId="0" fontId="29" fillId="0" borderId="12" xfId="0" applyFont="1" applyBorder="1" applyAlignment="1">
      <alignment vertical="center"/>
    </xf>
    <xf numFmtId="1" fontId="29" fillId="0" borderId="12" xfId="0" applyNumberFormat="1" applyFont="1" applyBorder="1" applyAlignment="1">
      <alignment horizontal="right" vertical="center"/>
    </xf>
    <xf numFmtId="167" fontId="15" fillId="0" borderId="12" xfId="74" applyNumberFormat="1" applyFont="1" applyBorder="1" applyAlignment="1" applyProtection="1">
      <alignment horizontal="right" vertical="center"/>
    </xf>
    <xf numFmtId="2" fontId="15" fillId="24" borderId="12" xfId="0" applyNumberFormat="1" applyFont="1" applyFill="1" applyBorder="1" applyAlignment="1">
      <alignment horizontal="right" vertical="center"/>
    </xf>
    <xf numFmtId="0" fontId="15" fillId="0" borderId="12" xfId="74" applyNumberFormat="1" applyFont="1" applyBorder="1" applyAlignment="1" applyProtection="1">
      <alignment horizontal="right" vertical="center"/>
    </xf>
    <xf numFmtId="0" fontId="15" fillId="24" borderId="12" xfId="0" applyFont="1" applyFill="1" applyBorder="1" applyAlignment="1">
      <alignment horizontal="right" vertical="center"/>
    </xf>
    <xf numFmtId="164" fontId="25" fillId="0" borderId="12" xfId="74" applyFont="1" applyBorder="1" applyAlignment="1" applyProtection="1">
      <alignment horizontal="right" vertical="center"/>
    </xf>
    <xf numFmtId="0" fontId="25" fillId="0" borderId="19" xfId="0" applyFont="1" applyBorder="1" applyAlignment="1">
      <alignment horizontal="center" vertical="center"/>
    </xf>
    <xf numFmtId="0" fontId="25" fillId="0" borderId="16" xfId="0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5" fillId="0" borderId="12" xfId="42" applyFont="1" applyBorder="1" applyAlignment="1">
      <alignment horizontal="justify" vertical="center" wrapText="1"/>
    </xf>
    <xf numFmtId="2" fontId="0" fillId="0" borderId="12" xfId="0" applyNumberFormat="1" applyBorder="1" applyAlignment="1">
      <alignment horizontal="right" vertical="center"/>
    </xf>
    <xf numFmtId="0" fontId="25" fillId="0" borderId="12" xfId="0" applyFont="1" applyBorder="1" applyAlignment="1">
      <alignment horizontal="center" vertical="center" wrapText="1"/>
    </xf>
    <xf numFmtId="0" fontId="25" fillId="0" borderId="12" xfId="44" applyFont="1" applyBorder="1" applyAlignment="1">
      <alignment horizontal="center" vertical="center" wrapText="1"/>
    </xf>
    <xf numFmtId="169" fontId="25" fillId="0" borderId="12" xfId="74" applyNumberFormat="1" applyFont="1" applyBorder="1" applyAlignment="1" applyProtection="1">
      <alignment horizontal="center" vertical="center" wrapText="1"/>
    </xf>
    <xf numFmtId="164" fontId="25" fillId="0" borderId="12" xfId="74" applyFont="1" applyBorder="1" applyAlignment="1" applyProtection="1">
      <alignment horizontal="center" vertical="center" wrapText="1"/>
    </xf>
    <xf numFmtId="49" fontId="15" fillId="0" borderId="12" xfId="0" applyNumberFormat="1" applyFont="1" applyBorder="1" applyAlignment="1">
      <alignment horizontal="center" vertical="center"/>
    </xf>
    <xf numFmtId="0" fontId="15" fillId="0" borderId="12" xfId="0" applyFont="1" applyBorder="1" applyAlignment="1">
      <alignment vertical="center"/>
    </xf>
    <xf numFmtId="169" fontId="15" fillId="0" borderId="12" xfId="0" applyNumberFormat="1" applyFont="1" applyBorder="1" applyAlignment="1">
      <alignment vertical="center"/>
    </xf>
    <xf numFmtId="169" fontId="15" fillId="24" borderId="12" xfId="74" applyNumberFormat="1" applyFont="1" applyFill="1" applyBorder="1" applyAlignment="1" applyProtection="1">
      <alignment horizontal="center" vertical="center"/>
    </xf>
    <xf numFmtId="169" fontId="15" fillId="0" borderId="12" xfId="74" applyNumberFormat="1" applyFont="1" applyBorder="1" applyAlignment="1" applyProtection="1">
      <alignment horizontal="center" vertical="center"/>
    </xf>
    <xf numFmtId="0" fontId="15" fillId="0" borderId="12" xfId="0" applyFont="1" applyBorder="1" applyAlignment="1">
      <alignment vertical="center" wrapText="1"/>
    </xf>
    <xf numFmtId="169" fontId="15" fillId="0" borderId="12" xfId="0" applyNumberFormat="1" applyFont="1" applyBorder="1" applyAlignment="1">
      <alignment vertical="center" wrapText="1"/>
    </xf>
    <xf numFmtId="0" fontId="15" fillId="0" borderId="12" xfId="0" applyFont="1" applyBorder="1" applyAlignment="1">
      <alignment horizontal="right" vertical="center"/>
    </xf>
    <xf numFmtId="169" fontId="15" fillId="0" borderId="12" xfId="0" applyNumberFormat="1" applyFont="1" applyBorder="1" applyAlignment="1">
      <alignment horizontal="right" vertical="center"/>
    </xf>
    <xf numFmtId="169" fontId="0" fillId="0" borderId="12" xfId="0" applyNumberFormat="1" applyBorder="1" applyAlignment="1">
      <alignment vertical="center"/>
    </xf>
    <xf numFmtId="164" fontId="15" fillId="0" borderId="12" xfId="74" applyFont="1" applyBorder="1" applyAlignment="1" applyProtection="1">
      <alignment horizontal="center" vertical="center"/>
    </xf>
    <xf numFmtId="49" fontId="15" fillId="0" borderId="12" xfId="44" applyNumberFormat="1" applyFont="1" applyBorder="1" applyAlignment="1">
      <alignment horizontal="center" vertical="center"/>
    </xf>
    <xf numFmtId="0" fontId="30" fillId="0" borderId="12" xfId="44" applyFont="1" applyBorder="1" applyAlignment="1">
      <alignment horizontal="left" vertical="center" wrapText="1"/>
    </xf>
    <xf numFmtId="164" fontId="25" fillId="0" borderId="12" xfId="74" applyFont="1" applyBorder="1" applyAlignment="1" applyProtection="1">
      <alignment horizontal="center" vertical="center"/>
    </xf>
    <xf numFmtId="0" fontId="15" fillId="0" borderId="12" xfId="44" applyFont="1" applyBorder="1" applyAlignment="1">
      <alignment horizontal="left" vertical="center" wrapText="1" indent="3"/>
    </xf>
    <xf numFmtId="49" fontId="15" fillId="0" borderId="0" xfId="44" applyNumberFormat="1" applyFont="1" applyAlignment="1">
      <alignment horizontal="center" vertical="center"/>
    </xf>
    <xf numFmtId="0" fontId="15" fillId="0" borderId="0" xfId="44" applyFont="1" applyAlignment="1">
      <alignment horizontal="left" vertical="center" wrapText="1" indent="3"/>
    </xf>
    <xf numFmtId="164" fontId="15" fillId="0" borderId="0" xfId="74" applyFont="1" applyBorder="1" applyAlignment="1" applyProtection="1">
      <alignment horizontal="center" vertical="center"/>
    </xf>
    <xf numFmtId="0" fontId="2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 wrapText="1"/>
    </xf>
    <xf numFmtId="170" fontId="32" fillId="0" borderId="0" xfId="0" applyNumberFormat="1" applyFont="1" applyAlignment="1">
      <alignment vertical="center"/>
    </xf>
    <xf numFmtId="0" fontId="15" fillId="25" borderId="12" xfId="0" applyFont="1" applyFill="1" applyBorder="1" applyAlignment="1">
      <alignment horizontal="center" vertical="center"/>
    </xf>
    <xf numFmtId="0" fontId="15" fillId="25" borderId="12" xfId="0" applyFont="1" applyFill="1" applyBorder="1" applyAlignment="1">
      <alignment horizontal="left" vertical="center" wrapText="1"/>
    </xf>
    <xf numFmtId="171" fontId="15" fillId="0" borderId="12" xfId="0" applyNumberFormat="1" applyFont="1" applyBorder="1" applyAlignment="1">
      <alignment horizontal="center" vertical="center"/>
    </xf>
    <xf numFmtId="171" fontId="15" fillId="25" borderId="12" xfId="0" applyNumberFormat="1" applyFont="1" applyFill="1" applyBorder="1" applyAlignment="1">
      <alignment horizontal="center" vertical="center"/>
    </xf>
    <xf numFmtId="0" fontId="33" fillId="0" borderId="12" xfId="0" applyFont="1" applyBorder="1" applyAlignment="1">
      <alignment horizontal="center" vertical="center"/>
    </xf>
    <xf numFmtId="2" fontId="33" fillId="0" borderId="12" xfId="0" applyNumberFormat="1" applyFont="1" applyBorder="1" applyAlignment="1">
      <alignment horizontal="center" vertical="center"/>
    </xf>
    <xf numFmtId="1" fontId="0" fillId="0" borderId="12" xfId="0" applyNumberFormat="1" applyBorder="1" applyAlignment="1">
      <alignment vertical="center"/>
    </xf>
    <xf numFmtId="0" fontId="29" fillId="0" borderId="12" xfId="0" applyFont="1" applyBorder="1" applyAlignment="1">
      <alignment horizontal="left" vertical="center" indent="3"/>
    </xf>
    <xf numFmtId="2" fontId="29" fillId="0" borderId="12" xfId="0" applyNumberFormat="1" applyFont="1" applyBorder="1" applyAlignment="1">
      <alignment horizontal="center" vertical="center"/>
    </xf>
    <xf numFmtId="164" fontId="29" fillId="0" borderId="12" xfId="74" applyFont="1" applyBorder="1" applyAlignment="1" applyProtection="1">
      <alignment horizontal="center" vertical="center"/>
    </xf>
    <xf numFmtId="164" fontId="29" fillId="0" borderId="12" xfId="74" applyFont="1" applyBorder="1" applyAlignment="1" applyProtection="1">
      <alignment horizontal="left" vertical="center" indent="1"/>
    </xf>
    <xf numFmtId="0" fontId="29" fillId="0" borderId="12" xfId="0" applyFont="1" applyBorder="1" applyAlignment="1">
      <alignment horizontal="left" vertical="center" indent="1"/>
    </xf>
    <xf numFmtId="167" fontId="29" fillId="0" borderId="12" xfId="0" applyNumberFormat="1" applyFont="1" applyBorder="1" applyAlignment="1">
      <alignment horizontal="center" vertical="center"/>
    </xf>
    <xf numFmtId="167" fontId="33" fillId="0" borderId="12" xfId="0" applyNumberFormat="1" applyFont="1" applyBorder="1" applyAlignment="1">
      <alignment horizontal="center" vertical="center"/>
    </xf>
    <xf numFmtId="164" fontId="29" fillId="0" borderId="12" xfId="74" applyFont="1" applyBorder="1" applyAlignment="1" applyProtection="1">
      <alignment vertical="center"/>
    </xf>
    <xf numFmtId="9" fontId="29" fillId="0" borderId="12" xfId="69" applyFont="1" applyBorder="1" applyAlignment="1" applyProtection="1">
      <alignment vertical="center"/>
    </xf>
    <xf numFmtId="0" fontId="33" fillId="24" borderId="12" xfId="0" applyFont="1" applyFill="1" applyBorder="1" applyAlignment="1">
      <alignment vertical="center"/>
    </xf>
    <xf numFmtId="164" fontId="29" fillId="0" borderId="12" xfId="1" applyFont="1" applyBorder="1" applyAlignment="1" applyProtection="1">
      <alignment vertical="center"/>
    </xf>
    <xf numFmtId="164" fontId="0" fillId="0" borderId="12" xfId="1" applyFont="1" applyBorder="1" applyAlignment="1" applyProtection="1">
      <alignment vertical="center"/>
    </xf>
    <xf numFmtId="0" fontId="15" fillId="0" borderId="0" xfId="0" applyFont="1" applyAlignment="1">
      <alignment vertical="center" wrapText="1"/>
    </xf>
    <xf numFmtId="9" fontId="0" fillId="0" borderId="0" xfId="69" applyFont="1" applyBorder="1" applyAlignment="1" applyProtection="1">
      <alignment vertical="center"/>
    </xf>
    <xf numFmtId="0" fontId="34" fillId="0" borderId="12" xfId="52" applyFont="1" applyBorder="1" applyAlignment="1">
      <alignment horizontal="left" vertical="center" wrapText="1"/>
    </xf>
    <xf numFmtId="1" fontId="29" fillId="0" borderId="12" xfId="0" applyNumberFormat="1" applyFont="1" applyBorder="1" applyAlignment="1">
      <alignment horizontal="center" vertical="center"/>
    </xf>
    <xf numFmtId="164" fontId="29" fillId="0" borderId="12" xfId="1" applyFont="1" applyBorder="1" applyAlignment="1" applyProtection="1">
      <alignment horizontal="center" vertical="center"/>
    </xf>
    <xf numFmtId="0" fontId="29" fillId="0" borderId="12" xfId="0" applyFont="1" applyBorder="1" applyAlignment="1">
      <alignment horizontal="left" vertical="center"/>
    </xf>
    <xf numFmtId="1" fontId="29" fillId="0" borderId="12" xfId="74" applyNumberFormat="1" applyFont="1" applyBorder="1" applyAlignment="1" applyProtection="1">
      <alignment horizontal="center" vertical="center"/>
    </xf>
    <xf numFmtId="167" fontId="29" fillId="0" borderId="12" xfId="74" applyNumberFormat="1" applyFont="1" applyBorder="1" applyAlignment="1" applyProtection="1">
      <alignment horizontal="center" vertical="center"/>
    </xf>
    <xf numFmtId="0" fontId="33" fillId="0" borderId="12" xfId="0" applyFont="1" applyBorder="1" applyAlignment="1">
      <alignment vertical="center"/>
    </xf>
    <xf numFmtId="1" fontId="34" fillId="0" borderId="12" xfId="59" applyNumberFormat="1" applyFont="1" applyBorder="1" applyAlignment="1">
      <alignment horizontal="left" vertical="center" wrapText="1"/>
    </xf>
    <xf numFmtId="0" fontId="34" fillId="0" borderId="12" xfId="38" applyFont="1" applyBorder="1" applyAlignment="1">
      <alignment horizontal="left" vertical="center" wrapText="1"/>
    </xf>
    <xf numFmtId="0" fontId="35" fillId="0" borderId="12" xfId="0" applyFont="1" applyBorder="1" applyAlignment="1">
      <alignment vertical="center"/>
    </xf>
    <xf numFmtId="0" fontId="36" fillId="0" borderId="12" xfId="0" applyFont="1" applyBorder="1" applyAlignment="1">
      <alignment vertical="center"/>
    </xf>
    <xf numFmtId="0" fontId="29" fillId="24" borderId="12" xfId="0" applyFont="1" applyFill="1" applyBorder="1" applyAlignment="1">
      <alignment horizontal="left" vertical="center" indent="1"/>
    </xf>
    <xf numFmtId="0" fontId="29" fillId="0" borderId="12" xfId="0" applyFont="1" applyBorder="1" applyAlignment="1">
      <alignment horizontal="left" vertical="center" indent="2"/>
    </xf>
    <xf numFmtId="1" fontId="15" fillId="0" borderId="12" xfId="0" applyNumberFormat="1" applyFont="1" applyBorder="1" applyAlignment="1">
      <alignment vertical="center"/>
    </xf>
    <xf numFmtId="167" fontId="15" fillId="0" borderId="12" xfId="0" applyNumberFormat="1" applyFont="1" applyBorder="1" applyAlignment="1">
      <alignment vertical="center"/>
    </xf>
    <xf numFmtId="0" fontId="15" fillId="25" borderId="0" xfId="62" applyFont="1" applyFill="1" applyAlignment="1">
      <alignment vertical="center"/>
    </xf>
    <xf numFmtId="0" fontId="15" fillId="0" borderId="0" xfId="62" applyFont="1" applyAlignment="1">
      <alignment vertical="center"/>
    </xf>
    <xf numFmtId="0" fontId="37" fillId="0" borderId="0" xfId="58" applyFont="1" applyAlignment="1">
      <alignment vertical="center"/>
    </xf>
    <xf numFmtId="0" fontId="38" fillId="0" borderId="0" xfId="58" applyFont="1" applyAlignment="1">
      <alignment horizontal="center" vertical="center"/>
    </xf>
    <xf numFmtId="0" fontId="39" fillId="0" borderId="0" xfId="58" applyFont="1" applyAlignment="1">
      <alignment horizontal="center" vertical="center"/>
    </xf>
    <xf numFmtId="0" fontId="40" fillId="0" borderId="0" xfId="42" applyFont="1" applyAlignment="1">
      <alignment vertical="center"/>
    </xf>
    <xf numFmtId="0" fontId="41" fillId="16" borderId="0" xfId="58" applyFont="1" applyFill="1" applyAlignment="1">
      <alignment horizontal="center" vertical="center"/>
    </xf>
    <xf numFmtId="0" fontId="42" fillId="16" borderId="0" xfId="58" applyFont="1" applyFill="1" applyAlignment="1">
      <alignment horizontal="center" vertical="center" wrapText="1"/>
    </xf>
    <xf numFmtId="172" fontId="43" fillId="0" borderId="0" xfId="79" applyNumberFormat="1" applyFont="1" applyBorder="1" applyAlignment="1" applyProtection="1">
      <alignment horizontal="center" vertical="center"/>
    </xf>
    <xf numFmtId="172" fontId="44" fillId="0" borderId="0" xfId="79" applyNumberFormat="1" applyFont="1" applyBorder="1" applyAlignment="1" applyProtection="1">
      <alignment horizontal="center" vertical="center"/>
    </xf>
    <xf numFmtId="0" fontId="43" fillId="0" borderId="0" xfId="42" applyFont="1" applyAlignment="1">
      <alignment vertical="center" wrapText="1"/>
    </xf>
    <xf numFmtId="0" fontId="43" fillId="0" borderId="0" xfId="58" applyFont="1" applyAlignment="1">
      <alignment vertical="center" wrapText="1"/>
    </xf>
    <xf numFmtId="0" fontId="40" fillId="0" borderId="0" xfId="43" applyFont="1" applyAlignment="1">
      <alignment vertical="center"/>
    </xf>
    <xf numFmtId="1" fontId="39" fillId="0" borderId="0" xfId="58" applyNumberFormat="1" applyFont="1" applyAlignment="1">
      <alignment horizontal="center" vertical="center"/>
    </xf>
    <xf numFmtId="169" fontId="44" fillId="0" borderId="0" xfId="79" applyNumberFormat="1" applyFont="1" applyBorder="1" applyAlignment="1" applyProtection="1">
      <alignment horizontal="center" vertical="center"/>
    </xf>
    <xf numFmtId="169" fontId="43" fillId="0" borderId="0" xfId="79" applyNumberFormat="1" applyFont="1" applyBorder="1" applyAlignment="1" applyProtection="1">
      <alignment horizontal="center" vertical="center"/>
    </xf>
    <xf numFmtId="0" fontId="45" fillId="0" borderId="0" xfId="58" applyFont="1" applyAlignment="1">
      <alignment horizontal="center" vertical="center"/>
    </xf>
    <xf numFmtId="169" fontId="43" fillId="0" borderId="0" xfId="79" applyNumberFormat="1" applyFont="1" applyBorder="1" applyAlignment="1" applyProtection="1">
      <alignment horizontal="center" vertical="center" wrapText="1"/>
    </xf>
    <xf numFmtId="173" fontId="39" fillId="0" borderId="0" xfId="58" applyNumberFormat="1" applyFont="1" applyAlignment="1">
      <alignment vertical="center"/>
    </xf>
    <xf numFmtId="0" fontId="39" fillId="0" borderId="0" xfId="58" applyFont="1" applyAlignment="1">
      <alignment vertical="center"/>
    </xf>
    <xf numFmtId="0" fontId="40" fillId="0" borderId="0" xfId="42" applyFont="1" applyAlignment="1">
      <alignment vertical="center" wrapText="1"/>
    </xf>
    <xf numFmtId="164" fontId="43" fillId="0" borderId="0" xfId="79" applyFont="1" applyBorder="1" applyAlignment="1" applyProtection="1">
      <alignment horizontal="center" vertical="center"/>
    </xf>
    <xf numFmtId="0" fontId="43" fillId="0" borderId="0" xfId="58" applyFont="1" applyAlignment="1">
      <alignment horizontal="center" vertical="center"/>
    </xf>
    <xf numFmtId="4" fontId="39" fillId="0" borderId="0" xfId="58" applyNumberFormat="1" applyFont="1" applyAlignment="1">
      <alignment horizontal="center" vertical="center"/>
    </xf>
    <xf numFmtId="0" fontId="44" fillId="4" borderId="0" xfId="58" applyFont="1" applyFill="1" applyAlignment="1">
      <alignment horizontal="center" vertical="center"/>
    </xf>
    <xf numFmtId="169" fontId="44" fillId="4" borderId="0" xfId="79" applyNumberFormat="1" applyFont="1" applyFill="1" applyBorder="1" applyAlignment="1" applyProtection="1">
      <alignment horizontal="center" vertical="center"/>
    </xf>
    <xf numFmtId="172" fontId="44" fillId="4" borderId="0" xfId="79" applyNumberFormat="1" applyFont="1" applyFill="1" applyBorder="1" applyAlignment="1" applyProtection="1">
      <alignment horizontal="center" vertical="center"/>
    </xf>
    <xf numFmtId="0" fontId="43" fillId="0" borderId="0" xfId="58" applyFont="1" applyAlignment="1">
      <alignment horizontal="right" vertical="center"/>
    </xf>
    <xf numFmtId="174" fontId="43" fillId="0" borderId="0" xfId="70" applyNumberFormat="1" applyFont="1" applyBorder="1" applyAlignment="1" applyProtection="1">
      <alignment horizontal="center" vertical="center"/>
    </xf>
    <xf numFmtId="175" fontId="38" fillId="0" borderId="0" xfId="58" applyNumberFormat="1" applyFont="1" applyAlignment="1">
      <alignment horizontal="center" vertical="center"/>
    </xf>
    <xf numFmtId="0" fontId="44" fillId="0" borderId="0" xfId="58" applyFont="1" applyAlignment="1">
      <alignment horizontal="right" vertical="center"/>
    </xf>
    <xf numFmtId="173" fontId="39" fillId="0" borderId="0" xfId="58" applyNumberFormat="1" applyFont="1" applyAlignment="1">
      <alignment horizontal="center" vertical="center"/>
    </xf>
    <xf numFmtId="0" fontId="44" fillId="0" borderId="0" xfId="58" applyFont="1" applyAlignment="1">
      <alignment horizontal="center" vertical="center"/>
    </xf>
    <xf numFmtId="0" fontId="38" fillId="0" borderId="0" xfId="58" applyFont="1" applyAlignment="1">
      <alignment horizontal="center" vertical="center" wrapText="1"/>
    </xf>
    <xf numFmtId="3" fontId="39" fillId="0" borderId="0" xfId="58" applyNumberFormat="1" applyFont="1" applyAlignment="1">
      <alignment horizontal="center" vertical="center"/>
    </xf>
    <xf numFmtId="0" fontId="42" fillId="16" borderId="0" xfId="58" applyFont="1" applyFill="1" applyAlignment="1">
      <alignment horizontal="center" vertical="center"/>
    </xf>
    <xf numFmtId="0" fontId="46" fillId="4" borderId="0" xfId="58" applyFont="1" applyFill="1" applyAlignment="1">
      <alignment horizontal="center" vertical="center"/>
    </xf>
    <xf numFmtId="169" fontId="46" fillId="4" borderId="0" xfId="79" applyNumberFormat="1" applyFont="1" applyFill="1" applyBorder="1" applyAlignment="1" applyProtection="1">
      <alignment horizontal="center" vertical="center"/>
    </xf>
    <xf numFmtId="0" fontId="47" fillId="0" borderId="0" xfId="58" applyFont="1" applyAlignment="1">
      <alignment horizontal="right" vertical="center"/>
    </xf>
    <xf numFmtId="169" fontId="47" fillId="0" borderId="0" xfId="79" applyNumberFormat="1" applyFont="1" applyBorder="1" applyAlignment="1" applyProtection="1">
      <alignment horizontal="center" vertical="center"/>
    </xf>
    <xf numFmtId="0" fontId="48" fillId="0" borderId="0" xfId="58" applyFont="1" applyAlignment="1">
      <alignment horizontal="center" vertical="center"/>
    </xf>
    <xf numFmtId="169" fontId="48" fillId="0" borderId="0" xfId="79" applyNumberFormat="1" applyFont="1" applyBorder="1" applyAlignment="1" applyProtection="1">
      <alignment horizontal="center" vertical="center"/>
    </xf>
    <xf numFmtId="3" fontId="43" fillId="0" borderId="0" xfId="58" applyNumberFormat="1" applyFont="1" applyAlignment="1">
      <alignment horizontal="right" vertical="center"/>
    </xf>
    <xf numFmtId="0" fontId="39" fillId="0" borderId="0" xfId="58" applyFont="1" applyAlignment="1">
      <alignment horizontal="right" vertical="center"/>
    </xf>
    <xf numFmtId="1" fontId="39" fillId="0" borderId="0" xfId="58" applyNumberFormat="1" applyFont="1" applyAlignment="1">
      <alignment vertical="center"/>
    </xf>
    <xf numFmtId="169" fontId="46" fillId="4" borderId="0" xfId="58" applyNumberFormat="1" applyFont="1" applyFill="1" applyAlignment="1">
      <alignment horizontal="center" vertical="center"/>
    </xf>
    <xf numFmtId="0" fontId="40" fillId="24" borderId="0" xfId="42" applyFont="1" applyFill="1" applyAlignment="1">
      <alignment vertical="center" wrapText="1"/>
    </xf>
    <xf numFmtId="0" fontId="44" fillId="4" borderId="0" xfId="58" applyFont="1" applyFill="1" applyAlignment="1">
      <alignment horizontal="right" vertical="center"/>
    </xf>
    <xf numFmtId="169" fontId="44" fillId="4" borderId="0" xfId="58" applyNumberFormat="1" applyFont="1" applyFill="1" applyAlignment="1">
      <alignment horizontal="center" vertical="center"/>
    </xf>
    <xf numFmtId="169" fontId="43" fillId="0" borderId="0" xfId="58" applyNumberFormat="1" applyFont="1" applyAlignment="1">
      <alignment horizontal="center" vertical="center"/>
    </xf>
    <xf numFmtId="9" fontId="43" fillId="0" borderId="0" xfId="68" applyFont="1" applyBorder="1" applyAlignment="1" applyProtection="1">
      <alignment horizontal="center" vertical="center"/>
    </xf>
    <xf numFmtId="3" fontId="38" fillId="0" borderId="0" xfId="58" applyNumberFormat="1" applyFont="1" applyAlignment="1">
      <alignment horizontal="center" vertical="center"/>
    </xf>
    <xf numFmtId="169" fontId="44" fillId="0" borderId="0" xfId="78" applyNumberFormat="1" applyFont="1" applyBorder="1" applyAlignment="1" applyProtection="1">
      <alignment horizontal="center" vertical="center"/>
    </xf>
    <xf numFmtId="169" fontId="49" fillId="0" borderId="0" xfId="58" applyNumberFormat="1" applyFont="1" applyAlignment="1">
      <alignment horizontal="center" vertical="center"/>
    </xf>
    <xf numFmtId="169" fontId="43" fillId="0" borderId="0" xfId="78" applyNumberFormat="1" applyFont="1" applyBorder="1" applyAlignment="1" applyProtection="1">
      <alignment horizontal="center" vertical="center"/>
    </xf>
    <xf numFmtId="9" fontId="49" fillId="24" borderId="0" xfId="70" applyFont="1" applyFill="1" applyBorder="1" applyAlignment="1" applyProtection="1">
      <alignment horizontal="center" vertical="center"/>
    </xf>
    <xf numFmtId="169" fontId="38" fillId="0" borderId="0" xfId="79" applyNumberFormat="1" applyFont="1" applyBorder="1" applyAlignment="1" applyProtection="1">
      <alignment horizontal="center" vertical="center"/>
    </xf>
    <xf numFmtId="0" fontId="44" fillId="0" borderId="0" xfId="58" applyFont="1" applyAlignment="1">
      <alignment horizontal="center" vertical="center" wrapText="1"/>
    </xf>
    <xf numFmtId="0" fontId="43" fillId="0" borderId="0" xfId="0" applyFont="1" applyAlignment="1">
      <alignment vertical="center" wrapText="1"/>
    </xf>
    <xf numFmtId="0" fontId="15" fillId="0" borderId="0" xfId="42" applyFont="1" applyAlignment="1">
      <alignment vertical="center"/>
    </xf>
    <xf numFmtId="174" fontId="39" fillId="0" borderId="0" xfId="69" applyNumberFormat="1" applyFont="1" applyBorder="1" applyAlignment="1" applyProtection="1">
      <alignment horizontal="center" vertical="center"/>
    </xf>
    <xf numFmtId="0" fontId="50" fillId="0" borderId="0" xfId="58" applyFont="1" applyAlignment="1">
      <alignment horizontal="center" vertical="center"/>
    </xf>
    <xf numFmtId="174" fontId="43" fillId="0" borderId="0" xfId="69" applyNumberFormat="1" applyFont="1" applyBorder="1" applyAlignment="1" applyProtection="1">
      <alignment horizontal="center" vertical="center"/>
    </xf>
    <xf numFmtId="0" fontId="39" fillId="0" borderId="0" xfId="58" applyFont="1" applyAlignment="1">
      <alignment vertical="center" wrapText="1"/>
    </xf>
    <xf numFmtId="174" fontId="43" fillId="0" borderId="0" xfId="68" applyNumberFormat="1" applyFont="1" applyBorder="1" applyAlignment="1" applyProtection="1">
      <alignment horizontal="center" vertical="center"/>
    </xf>
    <xf numFmtId="0" fontId="51" fillId="0" borderId="0" xfId="0" applyFont="1" applyAlignment="1">
      <alignment vertical="center" wrapText="1"/>
    </xf>
    <xf numFmtId="0" fontId="51" fillId="0" borderId="0" xfId="58" applyFont="1" applyAlignment="1">
      <alignment vertical="center" wrapText="1"/>
    </xf>
    <xf numFmtId="49" fontId="14" fillId="0" borderId="0" xfId="44" applyNumberFormat="1" applyFont="1" applyAlignment="1">
      <alignment horizontal="center" vertical="top"/>
    </xf>
    <xf numFmtId="0" fontId="40" fillId="0" borderId="0" xfId="44" applyFont="1" applyAlignment="1">
      <alignment vertical="top" wrapText="1"/>
    </xf>
    <xf numFmtId="0" fontId="14" fillId="0" borderId="0" xfId="44" applyFont="1" applyAlignment="1">
      <alignment horizontal="center" vertical="top" wrapText="1"/>
    </xf>
    <xf numFmtId="0" fontId="40" fillId="0" borderId="0" xfId="44" applyFont="1" applyAlignment="1">
      <alignment vertical="top"/>
    </xf>
    <xf numFmtId="0" fontId="52" fillId="0" borderId="0" xfId="0" applyFont="1" applyAlignment="1">
      <alignment horizontal="right" vertical="top"/>
    </xf>
    <xf numFmtId="0" fontId="53" fillId="0" borderId="0" xfId="0" applyFont="1" applyAlignment="1">
      <alignment horizontal="right" vertical="top"/>
    </xf>
    <xf numFmtId="0" fontId="55" fillId="0" borderId="0" xfId="44" applyFont="1" applyAlignment="1">
      <alignment horizontal="center" vertical="top" wrapText="1"/>
    </xf>
    <xf numFmtId="0" fontId="40" fillId="26" borderId="0" xfId="44" applyFont="1" applyFill="1" applyAlignment="1">
      <alignment vertical="top"/>
    </xf>
    <xf numFmtId="0" fontId="40" fillId="27" borderId="0" xfId="44" applyFont="1" applyFill="1" applyAlignment="1">
      <alignment vertical="top"/>
    </xf>
    <xf numFmtId="0" fontId="40" fillId="28" borderId="0" xfId="44" applyFont="1" applyFill="1" applyAlignment="1">
      <alignment vertical="top"/>
    </xf>
    <xf numFmtId="49" fontId="56" fillId="0" borderId="21" xfId="44" applyNumberFormat="1" applyFont="1" applyBorder="1" applyAlignment="1">
      <alignment horizontal="left" vertical="top"/>
    </xf>
    <xf numFmtId="49" fontId="14" fillId="0" borderId="0" xfId="44" applyNumberFormat="1" applyFont="1" applyAlignment="1">
      <alignment horizontal="left" vertical="top"/>
    </xf>
    <xf numFmtId="0" fontId="14" fillId="0" borderId="0" xfId="44" applyFont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67" fillId="0" borderId="22" xfId="0" applyFont="1" applyBorder="1" applyAlignment="1">
      <alignment horizontal="left"/>
    </xf>
    <xf numFmtId="0" fontId="67" fillId="0" borderId="22" xfId="0" applyFont="1" applyBorder="1"/>
    <xf numFmtId="179" fontId="68" fillId="0" borderId="22" xfId="0" applyNumberFormat="1" applyFont="1" applyBorder="1" applyAlignment="1">
      <alignment horizontal="center"/>
    </xf>
    <xf numFmtId="179" fontId="68" fillId="4" borderId="22" xfId="0" applyNumberFormat="1" applyFont="1" applyFill="1" applyBorder="1"/>
    <xf numFmtId="49" fontId="68" fillId="0" borderId="23" xfId="0" applyNumberFormat="1" applyFont="1" applyBorder="1" applyAlignment="1">
      <alignment horizontal="left" vertical="center" wrapText="1"/>
    </xf>
    <xf numFmtId="0" fontId="68" fillId="0" borderId="23" xfId="0" applyFont="1" applyBorder="1" applyAlignment="1">
      <alignment horizontal="left" wrapText="1"/>
    </xf>
    <xf numFmtId="179" fontId="68" fillId="0" borderId="24" xfId="0" applyNumberFormat="1" applyFont="1" applyBorder="1" applyAlignment="1">
      <alignment horizontal="center"/>
    </xf>
    <xf numFmtId="179" fontId="68" fillId="4" borderId="24" xfId="0" applyNumberFormat="1" applyFont="1" applyFill="1" applyBorder="1"/>
    <xf numFmtId="179" fontId="68" fillId="0" borderId="24" xfId="0" applyNumberFormat="1" applyFont="1" applyBorder="1" applyProtection="1">
      <protection locked="0"/>
    </xf>
    <xf numFmtId="179" fontId="68" fillId="4" borderId="23" xfId="0" applyNumberFormat="1" applyFont="1" applyFill="1" applyBorder="1"/>
    <xf numFmtId="179" fontId="68" fillId="14" borderId="23" xfId="0" applyNumberFormat="1" applyFont="1" applyFill="1" applyBorder="1"/>
    <xf numFmtId="0" fontId="68" fillId="0" borderId="23" xfId="0" applyFont="1" applyBorder="1" applyAlignment="1">
      <alignment horizontal="left" vertical="center" wrapText="1"/>
    </xf>
    <xf numFmtId="179" fontId="68" fillId="0" borderId="24" xfId="0" applyNumberFormat="1" applyFont="1" applyBorder="1" applyAlignment="1">
      <alignment horizontal="center" vertical="center"/>
    </xf>
    <xf numFmtId="179" fontId="68" fillId="4" borderId="23" xfId="0" applyNumberFormat="1" applyFont="1" applyFill="1" applyBorder="1" applyAlignment="1">
      <alignment vertical="center"/>
    </xf>
    <xf numFmtId="179" fontId="68" fillId="14" borderId="23" xfId="0" applyNumberFormat="1" applyFont="1" applyFill="1" applyBorder="1" applyAlignment="1">
      <alignment vertical="center"/>
    </xf>
    <xf numFmtId="179" fontId="68" fillId="0" borderId="24" xfId="0" applyNumberFormat="1" applyFont="1" applyBorder="1" applyAlignment="1" applyProtection="1">
      <alignment vertical="center"/>
      <protection locked="0"/>
    </xf>
    <xf numFmtId="49" fontId="68" fillId="14" borderId="23" xfId="0" applyNumberFormat="1" applyFont="1" applyFill="1" applyBorder="1" applyAlignment="1">
      <alignment horizontal="left" vertical="center" wrapText="1"/>
    </xf>
    <xf numFmtId="0" fontId="68" fillId="14" borderId="23" xfId="60" applyFont="1" applyFill="1" applyBorder="1" applyAlignment="1">
      <alignment vertical="top" wrapText="1"/>
    </xf>
    <xf numFmtId="179" fontId="68" fillId="14" borderId="24" xfId="0" applyNumberFormat="1" applyFont="1" applyFill="1" applyBorder="1" applyAlignment="1">
      <alignment horizontal="center"/>
    </xf>
    <xf numFmtId="49" fontId="69" fillId="0" borderId="23" xfId="0" applyNumberFormat="1" applyFont="1" applyBorder="1" applyAlignment="1">
      <alignment horizontal="left" vertical="center" wrapText="1"/>
    </xf>
    <xf numFmtId="49" fontId="68" fillId="24" borderId="23" xfId="0" applyNumberFormat="1" applyFont="1" applyFill="1" applyBorder="1" applyAlignment="1">
      <alignment horizontal="left" vertical="center" wrapText="1"/>
    </xf>
    <xf numFmtId="0" fontId="68" fillId="24" borderId="23" xfId="0" applyFont="1" applyFill="1" applyBorder="1" applyAlignment="1">
      <alignment horizontal="left" wrapText="1"/>
    </xf>
    <xf numFmtId="179" fontId="68" fillId="24" borderId="24" xfId="0" applyNumberFormat="1" applyFont="1" applyFill="1" applyBorder="1" applyAlignment="1">
      <alignment horizontal="center"/>
    </xf>
    <xf numFmtId="179" fontId="68" fillId="24" borderId="23" xfId="0" applyNumberFormat="1" applyFont="1" applyFill="1" applyBorder="1"/>
    <xf numFmtId="179" fontId="68" fillId="24" borderId="24" xfId="0" applyNumberFormat="1" applyFont="1" applyFill="1" applyBorder="1" applyProtection="1">
      <protection locked="0"/>
    </xf>
    <xf numFmtId="179" fontId="68" fillId="22" borderId="24" xfId="0" applyNumberFormat="1" applyFont="1" applyFill="1" applyBorder="1" applyProtection="1">
      <protection locked="0"/>
    </xf>
    <xf numFmtId="179" fontId="68" fillId="4" borderId="25" xfId="0" applyNumberFormat="1" applyFont="1" applyFill="1" applyBorder="1"/>
    <xf numFmtId="0" fontId="67" fillId="0" borderId="22" xfId="0" applyFont="1" applyBorder="1" applyAlignment="1">
      <alignment horizontal="center"/>
    </xf>
    <xf numFmtId="179" fontId="68" fillId="0" borderId="22" xfId="80" applyNumberFormat="1" applyFont="1" applyBorder="1" applyAlignment="1" applyProtection="1">
      <alignment horizontal="center"/>
    </xf>
    <xf numFmtId="179" fontId="68" fillId="4" borderId="22" xfId="80" applyNumberFormat="1" applyFont="1" applyFill="1" applyBorder="1" applyAlignment="1" applyProtection="1">
      <alignment horizontal="right"/>
    </xf>
    <xf numFmtId="49" fontId="68" fillId="0" borderId="23" xfId="0" applyNumberFormat="1" applyFont="1" applyBorder="1" applyAlignment="1">
      <alignment horizontal="center" vertical="center" wrapText="1"/>
    </xf>
    <xf numFmtId="179" fontId="68" fillId="4" borderId="26" xfId="0" applyNumberFormat="1" applyFont="1" applyFill="1" applyBorder="1"/>
    <xf numFmtId="179" fontId="68" fillId="4" borderId="24" xfId="0" applyNumberFormat="1" applyFont="1" applyFill="1" applyBorder="1" applyAlignment="1">
      <alignment vertical="center"/>
    </xf>
    <xf numFmtId="49" fontId="68" fillId="24" borderId="23" xfId="0" applyNumberFormat="1" applyFont="1" applyFill="1" applyBorder="1" applyAlignment="1">
      <alignment horizontal="center" vertical="center" wrapText="1"/>
    </xf>
    <xf numFmtId="0" fontId="68" fillId="24" borderId="23" xfId="0" applyFont="1" applyFill="1" applyBorder="1" applyAlignment="1">
      <alignment horizontal="left" vertical="center" wrapText="1"/>
    </xf>
    <xf numFmtId="179" fontId="68" fillId="24" borderId="24" xfId="0" applyNumberFormat="1" applyFont="1" applyFill="1" applyBorder="1" applyAlignment="1">
      <alignment horizontal="center" vertical="center"/>
    </xf>
    <xf numFmtId="179" fontId="68" fillId="24" borderId="23" xfId="0" applyNumberFormat="1" applyFont="1" applyFill="1" applyBorder="1" applyAlignment="1">
      <alignment vertical="center"/>
    </xf>
    <xf numFmtId="179" fontId="68" fillId="24" borderId="24" xfId="0" applyNumberFormat="1" applyFont="1" applyFill="1" applyBorder="1" applyAlignment="1" applyProtection="1">
      <alignment vertical="center"/>
      <protection locked="0"/>
    </xf>
    <xf numFmtId="179" fontId="68" fillId="4" borderId="27" xfId="0" applyNumberFormat="1" applyFont="1" applyFill="1" applyBorder="1" applyAlignment="1">
      <alignment vertical="center"/>
    </xf>
    <xf numFmtId="0" fontId="68" fillId="0" borderId="24" xfId="0" applyFont="1" applyBorder="1" applyAlignment="1">
      <alignment horizontal="left" vertical="center" wrapText="1"/>
    </xf>
    <xf numFmtId="0" fontId="68" fillId="0" borderId="27" xfId="0" applyFont="1" applyBorder="1" applyAlignment="1">
      <alignment horizontal="left" vertical="center"/>
    </xf>
    <xf numFmtId="0" fontId="68" fillId="24" borderId="23" xfId="60" applyFont="1" applyFill="1" applyBorder="1" applyAlignment="1">
      <alignment horizontal="left" vertical="top" wrapText="1"/>
    </xf>
    <xf numFmtId="179" fontId="68" fillId="24" borderId="23" xfId="80" applyNumberFormat="1" applyFont="1" applyFill="1" applyBorder="1" applyAlignment="1" applyProtection="1">
      <alignment horizontal="center"/>
    </xf>
    <xf numFmtId="179" fontId="68" fillId="24" borderId="23" xfId="80" applyNumberFormat="1" applyFont="1" applyFill="1" applyBorder="1" applyAlignment="1" applyProtection="1">
      <alignment horizontal="right"/>
    </xf>
    <xf numFmtId="179" fontId="68" fillId="4" borderId="23" xfId="80" applyNumberFormat="1" applyFont="1" applyFill="1" applyBorder="1" applyAlignment="1" applyProtection="1">
      <alignment horizontal="right"/>
    </xf>
    <xf numFmtId="0" fontId="68" fillId="0" borderId="23" xfId="60" applyFont="1" applyBorder="1" applyAlignment="1">
      <alignment horizontal="left" vertical="top" wrapText="1"/>
    </xf>
    <xf numFmtId="179" fontId="68" fillId="0" borderId="23" xfId="80" applyNumberFormat="1" applyFont="1" applyBorder="1" applyAlignment="1" applyProtection="1">
      <alignment horizontal="center"/>
    </xf>
    <xf numFmtId="49" fontId="68" fillId="8" borderId="23" xfId="0" applyNumberFormat="1" applyFont="1" applyFill="1" applyBorder="1" applyAlignment="1">
      <alignment horizontal="center" vertical="center" wrapText="1"/>
    </xf>
    <xf numFmtId="0" fontId="68" fillId="8" borderId="23" xfId="60" applyFont="1" applyFill="1" applyBorder="1" applyAlignment="1">
      <alignment horizontal="left" vertical="top" wrapText="1"/>
    </xf>
    <xf numFmtId="179" fontId="68" fillId="8" borderId="23" xfId="80" applyNumberFormat="1" applyFont="1" applyFill="1" applyBorder="1" applyAlignment="1" applyProtection="1">
      <alignment horizontal="center"/>
    </xf>
    <xf numFmtId="179" fontId="68" fillId="8" borderId="23" xfId="0" applyNumberFormat="1" applyFont="1" applyFill="1" applyBorder="1"/>
    <xf numFmtId="179" fontId="68" fillId="14" borderId="23" xfId="80" applyNumberFormat="1" applyFont="1" applyFill="1" applyBorder="1" applyAlignment="1" applyProtection="1">
      <alignment horizontal="right"/>
    </xf>
    <xf numFmtId="49" fontId="68" fillId="0" borderId="24" xfId="0" applyNumberFormat="1" applyFont="1" applyBorder="1" applyAlignment="1">
      <alignment horizontal="center" vertical="center" wrapText="1"/>
    </xf>
    <xf numFmtId="0" fontId="68" fillId="0" borderId="23" xfId="60" applyFont="1" applyBorder="1" applyAlignment="1">
      <alignment horizontal="left" vertical="top" wrapText="1" indent="3"/>
    </xf>
    <xf numFmtId="0" fontId="68" fillId="0" borderId="23" xfId="60" applyFont="1" applyBorder="1" applyAlignment="1">
      <alignment horizontal="left" vertical="center" wrapText="1"/>
    </xf>
    <xf numFmtId="0" fontId="68" fillId="0" borderId="27" xfId="60" applyFont="1" applyBorder="1" applyAlignment="1">
      <alignment horizontal="left" vertical="top" wrapText="1" indent="3"/>
    </xf>
    <xf numFmtId="179" fontId="68" fillId="0" borderId="28" xfId="80" applyNumberFormat="1" applyFont="1" applyBorder="1" applyAlignment="1" applyProtection="1">
      <alignment horizontal="center"/>
    </xf>
    <xf numFmtId="179" fontId="68" fillId="4" borderId="28" xfId="0" applyNumberFormat="1" applyFont="1" applyFill="1" applyBorder="1"/>
    <xf numFmtId="179" fontId="68" fillId="22" borderId="28" xfId="80" applyNumberFormat="1" applyFont="1" applyFill="1" applyBorder="1" applyAlignment="1" applyProtection="1">
      <alignment horizontal="right"/>
      <protection locked="0"/>
    </xf>
    <xf numFmtId="0" fontId="70" fillId="0" borderId="22" xfId="0" applyFont="1" applyBorder="1"/>
    <xf numFmtId="0" fontId="68" fillId="0" borderId="0" xfId="60" applyFont="1" applyAlignment="1">
      <alignment horizontal="left" vertical="top" wrapText="1" indent="3"/>
    </xf>
    <xf numFmtId="179" fontId="0" fillId="0" borderId="0" xfId="0" applyNumberFormat="1"/>
    <xf numFmtId="0" fontId="25" fillId="0" borderId="28" xfId="0" applyFont="1" applyBorder="1" applyAlignment="1">
      <alignment horizontal="center" vertical="top"/>
    </xf>
    <xf numFmtId="0" fontId="25" fillId="0" borderId="28" xfId="0" applyFont="1" applyBorder="1" applyAlignment="1">
      <alignment horizontal="justify" vertical="top" wrapText="1"/>
    </xf>
    <xf numFmtId="0" fontId="25" fillId="0" borderId="22" xfId="0" applyFont="1" applyBorder="1" applyAlignment="1">
      <alignment horizontal="left" vertical="top"/>
    </xf>
    <xf numFmtId="3" fontId="15" fillId="0" borderId="22" xfId="0" applyNumberFormat="1" applyFont="1" applyBorder="1" applyAlignment="1">
      <alignment horizontal="right" vertical="top"/>
    </xf>
    <xf numFmtId="1" fontId="15" fillId="0" borderId="22" xfId="0" applyNumberFormat="1" applyFont="1" applyBorder="1" applyAlignment="1">
      <alignment horizontal="left" vertical="top"/>
    </xf>
    <xf numFmtId="0" fontId="15" fillId="0" borderId="22" xfId="0" applyFont="1" applyBorder="1" applyAlignment="1">
      <alignment horizontal="left" vertical="top" wrapText="1"/>
    </xf>
    <xf numFmtId="0" fontId="15" fillId="0" borderId="22" xfId="0" applyFont="1" applyBorder="1" applyAlignment="1">
      <alignment horizontal="left" vertical="top"/>
    </xf>
    <xf numFmtId="3" fontId="15" fillId="0" borderId="22" xfId="0" applyNumberFormat="1" applyFont="1" applyBorder="1" applyAlignment="1">
      <alignment horizontal="left" vertical="top" indent="1"/>
    </xf>
    <xf numFmtId="0" fontId="32" fillId="0" borderId="22" xfId="0" applyFont="1" applyBorder="1" applyAlignment="1">
      <alignment horizontal="left" vertical="top" wrapText="1"/>
    </xf>
    <xf numFmtId="3" fontId="32" fillId="0" borderId="22" xfId="0" applyNumberFormat="1" applyFont="1" applyBorder="1" applyAlignment="1">
      <alignment horizontal="right" vertical="top"/>
    </xf>
    <xf numFmtId="3" fontId="15" fillId="0" borderId="29" xfId="0" applyNumberFormat="1" applyFont="1" applyBorder="1" applyAlignment="1">
      <alignment horizontal="right" vertical="top"/>
    </xf>
    <xf numFmtId="3" fontId="15" fillId="0" borderId="13" xfId="0" applyNumberFormat="1" applyFont="1" applyBorder="1" applyAlignment="1">
      <alignment horizontal="left" vertical="top" indent="1"/>
    </xf>
    <xf numFmtId="3" fontId="15" fillId="0" borderId="12" xfId="0" applyNumberFormat="1" applyFont="1" applyBorder="1" applyAlignment="1">
      <alignment horizontal="left" vertical="top" indent="1"/>
    </xf>
    <xf numFmtId="3" fontId="15" fillId="0" borderId="12" xfId="0" applyNumberFormat="1" applyFont="1" applyBorder="1" applyAlignment="1">
      <alignment horizontal="right" vertical="top"/>
    </xf>
    <xf numFmtId="3" fontId="15" fillId="0" borderId="28" xfId="0" applyNumberFormat="1" applyFont="1" applyBorder="1" applyAlignment="1">
      <alignment horizontal="right" vertical="top"/>
    </xf>
    <xf numFmtId="0" fontId="25" fillId="0" borderId="22" xfId="0" applyFont="1" applyBorder="1" applyAlignment="1">
      <alignment horizontal="left" vertical="top" wrapText="1"/>
    </xf>
    <xf numFmtId="0" fontId="15" fillId="0" borderId="22" xfId="0" applyFont="1" applyBorder="1" applyAlignment="1">
      <alignment horizontal="center" vertical="top" wrapText="1"/>
    </xf>
    <xf numFmtId="2" fontId="53" fillId="0" borderId="12" xfId="0" applyNumberFormat="1" applyFont="1" applyFill="1" applyBorder="1" applyAlignment="1">
      <alignment horizontal="center" vertical="top"/>
    </xf>
    <xf numFmtId="2" fontId="14" fillId="0" borderId="12" xfId="44" applyNumberFormat="1" applyFont="1" applyFill="1" applyBorder="1" applyAlignment="1">
      <alignment horizontal="center" vertical="top"/>
    </xf>
    <xf numFmtId="2" fontId="63" fillId="0" borderId="12" xfId="0" applyNumberFormat="1" applyFont="1" applyFill="1" applyBorder="1" applyAlignment="1">
      <alignment horizontal="center" vertical="top"/>
    </xf>
    <xf numFmtId="2" fontId="53" fillId="0" borderId="12" xfId="0" applyNumberFormat="1" applyFont="1" applyFill="1" applyBorder="1" applyAlignment="1">
      <alignment vertical="top"/>
    </xf>
    <xf numFmtId="2" fontId="72" fillId="0" borderId="12" xfId="0" applyNumberFormat="1" applyFont="1" applyFill="1" applyBorder="1" applyAlignment="1">
      <alignment horizontal="center" vertical="top"/>
    </xf>
    <xf numFmtId="2" fontId="14" fillId="0" borderId="12" xfId="0" applyNumberFormat="1" applyFont="1" applyFill="1" applyBorder="1" applyAlignment="1">
      <alignment horizontal="center" vertical="top"/>
    </xf>
    <xf numFmtId="2" fontId="73" fillId="0" borderId="12" xfId="0" applyNumberFormat="1" applyFont="1" applyFill="1" applyBorder="1" applyAlignment="1">
      <alignment horizontal="center" vertical="top"/>
    </xf>
    <xf numFmtId="1" fontId="14" fillId="0" borderId="12" xfId="1" applyNumberFormat="1" applyFont="1" applyFill="1" applyBorder="1" applyAlignment="1" applyProtection="1">
      <alignment horizontal="center" vertical="top"/>
    </xf>
    <xf numFmtId="0" fontId="56" fillId="0" borderId="12" xfId="44" applyFont="1" applyFill="1" applyBorder="1" applyAlignment="1">
      <alignment horizontal="center" vertical="top" wrapText="1"/>
    </xf>
    <xf numFmtId="49" fontId="59" fillId="0" borderId="12" xfId="44" applyNumberFormat="1" applyFont="1" applyFill="1" applyBorder="1" applyAlignment="1">
      <alignment horizontal="center" vertical="top"/>
    </xf>
    <xf numFmtId="0" fontId="59" fillId="0" borderId="12" xfId="44" applyFont="1" applyFill="1" applyBorder="1" applyAlignment="1">
      <alignment horizontal="center" vertical="top" wrapText="1"/>
    </xf>
    <xf numFmtId="49" fontId="60" fillId="0" borderId="12" xfId="44" applyNumberFormat="1" applyFont="1" applyFill="1" applyBorder="1" applyAlignment="1">
      <alignment horizontal="center" vertical="top"/>
    </xf>
    <xf numFmtId="0" fontId="40" fillId="0" borderId="12" xfId="44" applyFont="1" applyFill="1" applyBorder="1" applyAlignment="1">
      <alignment vertical="top"/>
    </xf>
    <xf numFmtId="49" fontId="14" fillId="0" borderId="12" xfId="0" applyNumberFormat="1" applyFont="1" applyFill="1" applyBorder="1" applyAlignment="1">
      <alignment horizontal="center" vertical="top"/>
    </xf>
    <xf numFmtId="0" fontId="40" fillId="0" borderId="12" xfId="0" applyFont="1" applyFill="1" applyBorder="1" applyAlignment="1">
      <alignment vertical="top" wrapText="1"/>
    </xf>
    <xf numFmtId="0" fontId="14" fillId="0" borderId="12" xfId="44" applyFont="1" applyFill="1" applyBorder="1" applyAlignment="1">
      <alignment horizontal="center" vertical="top"/>
    </xf>
    <xf numFmtId="2" fontId="40" fillId="0" borderId="12" xfId="44" applyNumberFormat="1" applyFont="1" applyFill="1" applyBorder="1" applyAlignment="1">
      <alignment vertical="top"/>
    </xf>
    <xf numFmtId="0" fontId="40" fillId="0" borderId="12" xfId="44" applyFont="1" applyFill="1" applyBorder="1" applyAlignment="1">
      <alignment horizontal="left" vertical="top"/>
    </xf>
    <xf numFmtId="2" fontId="61" fillId="0" borderId="12" xfId="40" applyNumberFormat="1" applyFont="1" applyFill="1" applyBorder="1" applyAlignment="1">
      <alignment horizontal="center" vertical="top"/>
    </xf>
    <xf numFmtId="2" fontId="62" fillId="0" borderId="12" xfId="40" applyNumberFormat="1" applyFont="1" applyFill="1" applyBorder="1" applyAlignment="1">
      <alignment horizontal="center" vertical="top"/>
    </xf>
    <xf numFmtId="176" fontId="63" fillId="0" borderId="12" xfId="0" applyNumberFormat="1" applyFont="1" applyFill="1" applyBorder="1" applyAlignment="1">
      <alignment horizontal="center" vertical="top"/>
    </xf>
    <xf numFmtId="0" fontId="40" fillId="0" borderId="12" xfId="0" applyFont="1" applyFill="1" applyBorder="1" applyAlignment="1">
      <alignment horizontal="left" vertical="top" wrapText="1"/>
    </xf>
    <xf numFmtId="2" fontId="28" fillId="0" borderId="12" xfId="44" applyNumberFormat="1" applyFont="1" applyFill="1" applyBorder="1" applyAlignment="1">
      <alignment horizontal="center" vertical="top"/>
    </xf>
    <xf numFmtId="168" fontId="14" fillId="0" borderId="12" xfId="44" applyNumberFormat="1" applyFont="1" applyFill="1" applyBorder="1" applyAlignment="1">
      <alignment horizontal="center" vertical="top"/>
    </xf>
    <xf numFmtId="2" fontId="61" fillId="0" borderId="12" xfId="40" applyNumberFormat="1" applyFont="1" applyFill="1" applyBorder="1" applyAlignment="1">
      <alignment vertical="top"/>
    </xf>
    <xf numFmtId="0" fontId="64" fillId="0" borderId="12" xfId="0" applyFont="1" applyFill="1" applyBorder="1" applyAlignment="1">
      <alignment horizontal="center" vertical="top"/>
    </xf>
    <xf numFmtId="1" fontId="28" fillId="0" borderId="12" xfId="74" applyNumberFormat="1" applyFont="1" applyFill="1" applyBorder="1" applyAlignment="1" applyProtection="1">
      <alignment horizontal="center" vertical="top"/>
    </xf>
    <xf numFmtId="0" fontId="14" fillId="0" borderId="12" xfId="44" applyFont="1" applyFill="1" applyBorder="1" applyAlignment="1">
      <alignment horizontal="center" vertical="top" wrapText="1"/>
    </xf>
    <xf numFmtId="0" fontId="65" fillId="0" borderId="12" xfId="44" applyFont="1" applyFill="1" applyBorder="1" applyAlignment="1">
      <alignment horizontal="center" vertical="top"/>
    </xf>
    <xf numFmtId="0" fontId="59" fillId="0" borderId="12" xfId="44" applyFont="1" applyFill="1" applyBorder="1" applyAlignment="1">
      <alignment horizontal="center" vertical="top"/>
    </xf>
    <xf numFmtId="0" fontId="40" fillId="0" borderId="12" xfId="44" applyFont="1" applyFill="1" applyBorder="1" applyAlignment="1">
      <alignment horizontal="left" vertical="top" wrapText="1"/>
    </xf>
    <xf numFmtId="168" fontId="28" fillId="0" borderId="12" xfId="44" applyNumberFormat="1" applyFont="1" applyFill="1" applyBorder="1" applyAlignment="1">
      <alignment horizontal="center" vertical="top"/>
    </xf>
    <xf numFmtId="0" fontId="40" fillId="0" borderId="12" xfId="0" applyFont="1" applyFill="1" applyBorder="1" applyAlignment="1">
      <alignment vertical="top"/>
    </xf>
    <xf numFmtId="168" fontId="28" fillId="0" borderId="12" xfId="44" applyNumberFormat="1" applyFont="1" applyFill="1" applyBorder="1" applyAlignment="1">
      <alignment horizontal="center" vertical="top" wrapText="1"/>
    </xf>
    <xf numFmtId="168" fontId="14" fillId="0" borderId="12" xfId="44" applyNumberFormat="1" applyFont="1" applyFill="1" applyBorder="1" applyAlignment="1">
      <alignment horizontal="center" vertical="top" wrapText="1"/>
    </xf>
    <xf numFmtId="168" fontId="66" fillId="0" borderId="12" xfId="44" applyNumberFormat="1" applyFont="1" applyFill="1" applyBorder="1" applyAlignment="1">
      <alignment horizontal="center" vertical="top"/>
    </xf>
    <xf numFmtId="168" fontId="14" fillId="0" borderId="12" xfId="61" applyNumberFormat="1" applyFont="1" applyFill="1" applyBorder="1" applyAlignment="1">
      <alignment horizontal="center" vertical="top"/>
    </xf>
    <xf numFmtId="168" fontId="14" fillId="0" borderId="12" xfId="0" applyNumberFormat="1" applyFont="1" applyFill="1" applyBorder="1" applyAlignment="1">
      <alignment horizontal="center" vertical="top" wrapText="1"/>
    </xf>
    <xf numFmtId="49" fontId="14" fillId="0" borderId="12" xfId="44" applyNumberFormat="1" applyFont="1" applyFill="1" applyBorder="1" applyAlignment="1">
      <alignment horizontal="center" vertical="top"/>
    </xf>
    <xf numFmtId="0" fontId="43" fillId="0" borderId="0" xfId="58" applyFont="1" applyBorder="1" applyAlignment="1">
      <alignment horizontal="center" vertical="center" wrapText="1"/>
    </xf>
    <xf numFmtId="0" fontId="25" fillId="22" borderId="10" xfId="0" applyFont="1" applyFill="1" applyBorder="1" applyAlignment="1">
      <alignment horizontal="center" vertical="center" wrapText="1"/>
    </xf>
    <xf numFmtId="0" fontId="25" fillId="22" borderId="12" xfId="0" applyFont="1" applyFill="1" applyBorder="1" applyAlignment="1">
      <alignment horizontal="center" vertical="center" wrapText="1"/>
    </xf>
    <xf numFmtId="0" fontId="43" fillId="0" borderId="0" xfId="58" applyFont="1" applyBorder="1" applyAlignment="1">
      <alignment horizontal="left" vertical="center" wrapText="1"/>
    </xf>
    <xf numFmtId="0" fontId="43" fillId="0" borderId="0" xfId="42" applyFont="1" applyBorder="1" applyAlignment="1">
      <alignment horizontal="center" vertical="center" wrapText="1"/>
    </xf>
    <xf numFmtId="0" fontId="40" fillId="0" borderId="12" xfId="44" applyFont="1" applyFill="1" applyBorder="1" applyAlignment="1">
      <alignment horizontal="left" vertical="top" wrapText="1"/>
    </xf>
    <xf numFmtId="49" fontId="14" fillId="0" borderId="0" xfId="44" applyNumberFormat="1" applyFont="1" applyBorder="1" applyAlignment="1">
      <alignment horizontal="left" vertical="top"/>
    </xf>
    <xf numFmtId="0" fontId="14" fillId="0" borderId="0" xfId="44" applyFont="1" applyBorder="1" applyAlignment="1">
      <alignment horizontal="left" vertical="top" wrapText="1"/>
    </xf>
    <xf numFmtId="49" fontId="60" fillId="0" borderId="12" xfId="44" applyNumberFormat="1" applyFont="1" applyFill="1" applyBorder="1" applyAlignment="1">
      <alignment horizontal="center" vertical="top"/>
    </xf>
    <xf numFmtId="0" fontId="55" fillId="0" borderId="12" xfId="44" applyFont="1" applyFill="1" applyBorder="1" applyAlignment="1">
      <alignment horizontal="center" vertical="top" wrapText="1"/>
    </xf>
    <xf numFmtId="49" fontId="14" fillId="0" borderId="12" xfId="44" applyNumberFormat="1" applyFont="1" applyFill="1" applyBorder="1" applyAlignment="1">
      <alignment horizontal="center" vertical="top" wrapText="1"/>
    </xf>
    <xf numFmtId="0" fontId="40" fillId="0" borderId="12" xfId="44" applyFont="1" applyFill="1" applyBorder="1" applyAlignment="1">
      <alignment horizontal="center" vertical="top" wrapText="1"/>
    </xf>
    <xf numFmtId="0" fontId="14" fillId="0" borderId="12" xfId="44" applyFont="1" applyFill="1" applyBorder="1" applyAlignment="1">
      <alignment horizontal="center" vertical="top" wrapText="1"/>
    </xf>
    <xf numFmtId="0" fontId="54" fillId="0" borderId="0" xfId="0" applyFont="1" applyBorder="1" applyAlignment="1">
      <alignment horizontal="center" vertical="top" wrapText="1"/>
    </xf>
    <xf numFmtId="0" fontId="55" fillId="0" borderId="0" xfId="44" applyFont="1" applyBorder="1" applyAlignment="1">
      <alignment horizontal="center" vertical="top" wrapText="1"/>
    </xf>
    <xf numFmtId="49" fontId="56" fillId="0" borderId="12" xfId="44" applyNumberFormat="1" applyFont="1" applyFill="1" applyBorder="1" applyAlignment="1">
      <alignment horizontal="center" vertical="top" wrapText="1"/>
    </xf>
    <xf numFmtId="0" fontId="57" fillId="0" borderId="12" xfId="44" applyFont="1" applyFill="1" applyBorder="1" applyAlignment="1">
      <alignment horizontal="center" vertical="top" wrapText="1"/>
    </xf>
    <xf numFmtId="0" fontId="58" fillId="0" borderId="12" xfId="0" applyFont="1" applyFill="1" applyBorder="1" applyAlignment="1">
      <alignment horizontal="center" vertical="top" wrapText="1"/>
    </xf>
    <xf numFmtId="0" fontId="54" fillId="0" borderId="0" xfId="0" applyFont="1" applyBorder="1" applyAlignment="1">
      <alignment horizontal="center" vertical="top"/>
    </xf>
    <xf numFmtId="2" fontId="61" fillId="0" borderId="12" xfId="0" applyNumberFormat="1" applyFont="1" applyFill="1" applyBorder="1" applyAlignment="1">
      <alignment horizontal="center" vertical="top"/>
    </xf>
    <xf numFmtId="2" fontId="28" fillId="0" borderId="12" xfId="0" applyNumberFormat="1" applyFont="1" applyFill="1" applyBorder="1" applyAlignment="1">
      <alignment horizontal="center" vertical="top"/>
    </xf>
    <xf numFmtId="4" fontId="61" fillId="0" borderId="12" xfId="0" applyNumberFormat="1" applyFont="1" applyFill="1" applyBorder="1" applyAlignment="1">
      <alignment horizontal="center" vertical="top"/>
    </xf>
    <xf numFmtId="4" fontId="28" fillId="0" borderId="12" xfId="44" applyNumberFormat="1" applyFont="1" applyFill="1" applyBorder="1" applyAlignment="1">
      <alignment horizontal="center" vertical="top"/>
    </xf>
  </cellXfs>
  <cellStyles count="82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Normal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2" xfId="38"/>
    <cellStyle name="Обычный 12 2" xfId="39"/>
    <cellStyle name="Обычный 2" xfId="40"/>
    <cellStyle name="Обычный 2 26 2" xfId="41"/>
    <cellStyle name="Обычный 3" xfId="42"/>
    <cellStyle name="Обычный 3 10 2" xfId="43"/>
    <cellStyle name="Обычный 3 2" xfId="44"/>
    <cellStyle name="Обычный 3 2 2 2" xfId="45"/>
    <cellStyle name="Обычный 3 21" xfId="46"/>
    <cellStyle name="Обычный 30" xfId="47"/>
    <cellStyle name="Обычный 4" xfId="48"/>
    <cellStyle name="Обычный 4 2" xfId="49"/>
    <cellStyle name="Обычный 5" xfId="50"/>
    <cellStyle name="Обычный 5 2" xfId="51"/>
    <cellStyle name="Обычный 6" xfId="52"/>
    <cellStyle name="Обычный 6 2" xfId="53"/>
    <cellStyle name="Обычный 6 2 2" xfId="54"/>
    <cellStyle name="Обычный 6 2 3" xfId="55"/>
    <cellStyle name="Обычный 7" xfId="56"/>
    <cellStyle name="Обычный 7 2" xfId="57"/>
    <cellStyle name="Обычный 8" xfId="58"/>
    <cellStyle name="Обычный_BPnov (1)" xfId="59"/>
    <cellStyle name="Обычный_Сводка для эот" xfId="60"/>
    <cellStyle name="Обычный_Форма 4.2 программа 2014-2019 годы" xfId="61"/>
    <cellStyle name="Обычный_Формат МЭ  - (кор  08 09 2010) 2" xfId="62"/>
    <cellStyle name="Плохой 2" xfId="63"/>
    <cellStyle name="Пояснение 2" xfId="64"/>
    <cellStyle name="Примечание 2" xfId="65"/>
    <cellStyle name="Процентный 2" xfId="66"/>
    <cellStyle name="Процентный 2 3" xfId="67"/>
    <cellStyle name="Процентный 2 3 2" xfId="68"/>
    <cellStyle name="Процентный 3" xfId="69"/>
    <cellStyle name="Процентный 4" xfId="70"/>
    <cellStyle name="Связанная ячейка 2" xfId="71"/>
    <cellStyle name="Стиль 1" xfId="72"/>
    <cellStyle name="Текст предупреждения 2" xfId="73"/>
    <cellStyle name="Финансовый" xfId="1" builtinId="3"/>
    <cellStyle name="Финансовый 2" xfId="74"/>
    <cellStyle name="Финансовый 2 2 2 2 2" xfId="75"/>
    <cellStyle name="Финансовый 3" xfId="76"/>
    <cellStyle name="Финансовый 5" xfId="77"/>
    <cellStyle name="Финансовый 5 2" xfId="78"/>
    <cellStyle name="Финансовый 6" xfId="79"/>
    <cellStyle name="Финансовый_Смета 2000 г." xfId="80"/>
    <cellStyle name="Хороший 2" xfId="81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C6EFCE"/>
      <rgbColor rgb="FF9C0006"/>
      <rgbColor rgb="FF008000"/>
      <rgbColor rgb="FF000080"/>
      <rgbColor rgb="FF9C6500"/>
      <rgbColor rgb="FF800080"/>
      <rgbColor rgb="FF0070C0"/>
      <rgbColor rgb="FFC0C0C0"/>
      <rgbColor rgb="FF808080"/>
      <rgbColor rgb="FFFFC7CE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EB9C"/>
      <rgbColor rgb="FF00FFFF"/>
      <rgbColor rgb="FF800080"/>
      <rgbColor rgb="FF800000"/>
      <rgbColor rgb="FF008080"/>
      <rgbColor rgb="FF0000FF"/>
      <rgbColor rgb="FF00CCFF"/>
      <rgbColor rgb="FFDBEEF4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FDEADA"/>
      <rgbColor rgb="FF969696"/>
      <rgbColor rgb="FF003366"/>
      <rgbColor rgb="FF339966"/>
      <rgbColor rgb="FF0061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4"/>
  <sheetViews>
    <sheetView view="pageBreakPreview" topLeftCell="A49" zoomScaleNormal="70" workbookViewId="0">
      <selection activeCell="I83" sqref="I83"/>
    </sheetView>
  </sheetViews>
  <sheetFormatPr defaultColWidth="9.85546875" defaultRowHeight="15.75"/>
  <cols>
    <col min="1" max="1" width="10.85546875" style="1" customWidth="1"/>
    <col min="2" max="2" width="88.140625" style="1" customWidth="1"/>
    <col min="3" max="3" width="19.5703125" style="1" customWidth="1"/>
    <col min="4" max="4" width="18.140625" style="1" customWidth="1"/>
    <col min="5" max="6" width="18.7109375" style="1" customWidth="1"/>
    <col min="7" max="7" width="13.28515625" style="2" hidden="1" customWidth="1"/>
    <col min="8" max="8" width="87.5703125" style="2" customWidth="1"/>
    <col min="9" max="9" width="68.7109375" style="2" customWidth="1"/>
    <col min="10" max="16384" width="9.85546875" style="2"/>
  </cols>
  <sheetData>
    <row r="1" spans="1:8" ht="15.75" customHeight="1">
      <c r="A1" s="316" t="s">
        <v>0</v>
      </c>
      <c r="B1" s="316"/>
      <c r="C1" s="316"/>
      <c r="D1" s="316"/>
      <c r="E1" s="316"/>
      <c r="F1" s="316"/>
      <c r="G1" s="316"/>
    </row>
    <row r="2" spans="1:8">
      <c r="A2" s="3" t="s">
        <v>1</v>
      </c>
      <c r="B2" s="4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</row>
    <row r="3" spans="1:8">
      <c r="A3" s="6">
        <v>1</v>
      </c>
      <c r="B3" s="7">
        <v>2</v>
      </c>
      <c r="C3" s="8"/>
      <c r="D3" s="8">
        <v>4</v>
      </c>
      <c r="E3" s="8">
        <v>5</v>
      </c>
      <c r="F3" s="8">
        <v>5</v>
      </c>
      <c r="G3" s="9"/>
    </row>
    <row r="4" spans="1:8">
      <c r="A4" s="10" t="s">
        <v>8</v>
      </c>
      <c r="B4" s="11" t="s">
        <v>9</v>
      </c>
      <c r="C4" s="12">
        <v>1471.4087790958199</v>
      </c>
      <c r="D4" s="12">
        <v>1573.3819227067399</v>
      </c>
      <c r="E4" s="12">
        <v>1585.7592146296599</v>
      </c>
      <c r="F4" s="12">
        <v>1649.59317727032</v>
      </c>
      <c r="G4" s="13">
        <f>SUM(C4:F4)</f>
        <v>6280.1430937025398</v>
      </c>
      <c r="H4" s="14"/>
    </row>
    <row r="5" spans="1:8">
      <c r="A5" s="15"/>
      <c r="B5" s="16" t="s">
        <v>10</v>
      </c>
      <c r="C5" s="12"/>
      <c r="D5" s="12"/>
      <c r="E5" s="12"/>
      <c r="F5" s="12"/>
      <c r="G5" s="13" t="e">
        <f>#N/A</f>
        <v>#N/A</v>
      </c>
    </row>
    <row r="6" spans="1:8" ht="31.5">
      <c r="A6" s="15" t="s">
        <v>11</v>
      </c>
      <c r="B6" s="16" t="s">
        <v>12</v>
      </c>
      <c r="C6" s="17">
        <v>1393.5521911251201</v>
      </c>
      <c r="D6" s="12">
        <v>1487.86646437894</v>
      </c>
      <c r="E6" s="12">
        <v>1527.31721125065</v>
      </c>
      <c r="F6" s="12">
        <v>1587.9392953829399</v>
      </c>
      <c r="G6" s="13" t="e">
        <f>#N/A</f>
        <v>#N/A</v>
      </c>
      <c r="H6" s="14"/>
    </row>
    <row r="7" spans="1:8">
      <c r="A7" s="18" t="s">
        <v>13</v>
      </c>
      <c r="B7" s="16" t="s">
        <v>14</v>
      </c>
      <c r="C7" s="17">
        <v>77.856587970695998</v>
      </c>
      <c r="D7" s="12">
        <v>85.515458327796395</v>
      </c>
      <c r="E7" s="12">
        <v>58.442003379017102</v>
      </c>
      <c r="F7" s="12">
        <v>61.653881887384898</v>
      </c>
      <c r="G7" s="13" t="e">
        <f>#N/A</f>
        <v>#N/A</v>
      </c>
      <c r="H7" s="14"/>
    </row>
    <row r="8" spans="1:8">
      <c r="A8" s="19" t="s">
        <v>15</v>
      </c>
      <c r="B8" s="11" t="s">
        <v>16</v>
      </c>
      <c r="C8" s="20">
        <v>1771.9911320000001</v>
      </c>
      <c r="D8" s="12">
        <v>1891.5538059999999</v>
      </c>
      <c r="E8" s="12">
        <v>1908.3476840000001</v>
      </c>
      <c r="F8" s="12">
        <v>1955.65176</v>
      </c>
      <c r="G8" s="13" t="e">
        <f>#N/A</f>
        <v>#N/A</v>
      </c>
      <c r="H8" s="14"/>
    </row>
    <row r="9" spans="1:8">
      <c r="A9" s="21" t="s">
        <v>17</v>
      </c>
      <c r="B9" s="11" t="s">
        <v>18</v>
      </c>
      <c r="C9" s="20">
        <v>581.75411182272296</v>
      </c>
      <c r="D9" s="12">
        <v>602.76269116160199</v>
      </c>
      <c r="E9" s="12">
        <v>624.654478094399</v>
      </c>
      <c r="F9" s="12">
        <v>649.33861305256698</v>
      </c>
      <c r="G9" s="13" t="e">
        <f>#N/A</f>
        <v>#N/A</v>
      </c>
      <c r="H9" s="22"/>
    </row>
    <row r="10" spans="1:8">
      <c r="A10" s="15"/>
      <c r="B10" s="16" t="s">
        <v>10</v>
      </c>
      <c r="C10" s="23"/>
      <c r="D10" s="24"/>
      <c r="E10" s="24"/>
      <c r="F10" s="24"/>
      <c r="G10" s="13" t="e">
        <f>#N/A</f>
        <v>#N/A</v>
      </c>
      <c r="H10" s="25"/>
    </row>
    <row r="11" spans="1:8">
      <c r="A11" s="15" t="s">
        <v>11</v>
      </c>
      <c r="B11" s="16" t="s">
        <v>19</v>
      </c>
      <c r="C11" s="23">
        <v>531.86404964964299</v>
      </c>
      <c r="D11" s="24">
        <v>550.01240520932299</v>
      </c>
      <c r="E11" s="24">
        <v>568.79355056220697</v>
      </c>
      <c r="F11" s="24">
        <v>589.84546384991302</v>
      </c>
      <c r="G11" s="13" t="e">
        <f>#N/A</f>
        <v>#N/A</v>
      </c>
    </row>
    <row r="12" spans="1:8">
      <c r="A12" s="15" t="s">
        <v>13</v>
      </c>
      <c r="B12" s="16" t="s">
        <v>20</v>
      </c>
      <c r="C12" s="23">
        <v>31.66606783308</v>
      </c>
      <c r="D12" s="24">
        <v>32.873155135398598</v>
      </c>
      <c r="E12" s="24">
        <v>34.354445003837597</v>
      </c>
      <c r="F12" s="24">
        <v>36.243939479048599</v>
      </c>
      <c r="G12" s="13" t="e">
        <f>#N/A</f>
        <v>#N/A</v>
      </c>
    </row>
    <row r="13" spans="1:8">
      <c r="A13" s="15" t="s">
        <v>21</v>
      </c>
      <c r="B13" s="16" t="s">
        <v>22</v>
      </c>
      <c r="C13" s="23">
        <v>18.223994340000001</v>
      </c>
      <c r="D13" s="24">
        <v>19.877130816880001</v>
      </c>
      <c r="E13" s="24">
        <v>21.506482528354599</v>
      </c>
      <c r="F13" s="24">
        <v>23.249209723604501</v>
      </c>
      <c r="G13" s="13" t="e">
        <f>#N/A</f>
        <v>#N/A</v>
      </c>
      <c r="H13" s="26"/>
    </row>
    <row r="14" spans="1:8">
      <c r="A14" s="21" t="s">
        <v>23</v>
      </c>
      <c r="B14" s="11" t="s">
        <v>24</v>
      </c>
      <c r="C14" s="20">
        <v>490.76007416401097</v>
      </c>
      <c r="D14" s="12">
        <v>509.40895698224398</v>
      </c>
      <c r="E14" s="12">
        <v>532.33236004644505</v>
      </c>
      <c r="F14" s="12">
        <v>561.61063984899897</v>
      </c>
      <c r="G14" s="13" t="e">
        <f>#N/A</f>
        <v>#N/A</v>
      </c>
    </row>
    <row r="15" spans="1:8">
      <c r="A15" s="21" t="s">
        <v>25</v>
      </c>
      <c r="B15" s="11" t="s">
        <v>26</v>
      </c>
      <c r="C15" s="20">
        <v>182.08791220000001</v>
      </c>
      <c r="D15" s="27">
        <v>248.444089961</v>
      </c>
      <c r="E15" s="27">
        <v>249.098552004</v>
      </c>
      <c r="F15" s="27">
        <v>247.51132661720001</v>
      </c>
      <c r="G15" s="13" t="e">
        <f>#N/A</f>
        <v>#N/A</v>
      </c>
      <c r="H15" s="26"/>
    </row>
    <row r="16" spans="1:8">
      <c r="A16" s="21" t="s">
        <v>27</v>
      </c>
      <c r="B16" s="11" t="s">
        <v>28</v>
      </c>
      <c r="C16" s="20">
        <v>12.714033000000001</v>
      </c>
      <c r="D16" s="12">
        <v>13.451446914</v>
      </c>
      <c r="E16" s="12">
        <v>14.191276494269999</v>
      </c>
      <c r="F16" s="12">
        <v>14.971796701454901</v>
      </c>
      <c r="G16" s="13" t="e">
        <f>#N/A</f>
        <v>#N/A</v>
      </c>
      <c r="H16" s="28"/>
    </row>
    <row r="17" spans="1:8">
      <c r="A17" s="21" t="s">
        <v>29</v>
      </c>
      <c r="B17" s="11" t="s">
        <v>30</v>
      </c>
      <c r="C17" s="20">
        <v>504.67500081326602</v>
      </c>
      <c r="D17" s="12">
        <v>517.48662098115403</v>
      </c>
      <c r="E17" s="12">
        <v>488.071017360886</v>
      </c>
      <c r="F17" s="12">
        <v>482.21938377977898</v>
      </c>
      <c r="G17" s="13" t="e">
        <f>#N/A</f>
        <v>#N/A</v>
      </c>
    </row>
    <row r="18" spans="1:8">
      <c r="A18" s="15"/>
      <c r="B18" s="16" t="s">
        <v>10</v>
      </c>
      <c r="C18" s="23"/>
      <c r="D18" s="24"/>
      <c r="E18" s="24"/>
      <c r="F18" s="24"/>
      <c r="G18" s="13" t="e">
        <f>#N/A</f>
        <v>#N/A</v>
      </c>
    </row>
    <row r="19" spans="1:8">
      <c r="A19" s="15" t="s">
        <v>31</v>
      </c>
      <c r="B19" s="16" t="s">
        <v>32</v>
      </c>
      <c r="C19" s="23">
        <v>81.454113800000002</v>
      </c>
      <c r="D19" s="29">
        <v>84.549370124399999</v>
      </c>
      <c r="E19" s="29">
        <v>88.354091779998001</v>
      </c>
      <c r="F19" s="29">
        <v>93.213566827897907</v>
      </c>
      <c r="G19" s="13" t="e">
        <f>#N/A</f>
        <v>#N/A</v>
      </c>
    </row>
    <row r="20" spans="1:8">
      <c r="A20" s="15" t="s">
        <v>33</v>
      </c>
      <c r="B20" s="16" t="s">
        <v>34</v>
      </c>
      <c r="C20" s="23">
        <v>83.031887504799997</v>
      </c>
      <c r="D20" s="29">
        <v>76.232030650702399</v>
      </c>
      <c r="E20" s="29">
        <v>55.973239839983997</v>
      </c>
      <c r="F20" s="29">
        <v>26.906259125183102</v>
      </c>
      <c r="G20" s="13" t="e">
        <f>#N/A</f>
        <v>#N/A</v>
      </c>
    </row>
    <row r="21" spans="1:8">
      <c r="A21" s="30" t="s">
        <v>35</v>
      </c>
      <c r="B21" s="16" t="s">
        <v>36</v>
      </c>
      <c r="C21" s="23">
        <v>29.437230865959801</v>
      </c>
      <c r="D21" s="29">
        <v>31.144590256185499</v>
      </c>
      <c r="E21" s="29">
        <v>32.857542720275703</v>
      </c>
      <c r="F21" s="29">
        <v>34.664707569890801</v>
      </c>
      <c r="G21" s="13" t="e">
        <f>#N/A</f>
        <v>#N/A</v>
      </c>
    </row>
    <row r="22" spans="1:8">
      <c r="A22" s="31" t="s">
        <v>37</v>
      </c>
      <c r="B22" s="11" t="s">
        <v>38</v>
      </c>
      <c r="C22" s="20">
        <v>-300.58235290418401</v>
      </c>
      <c r="D22" s="12">
        <v>-318.17188329325899</v>
      </c>
      <c r="E22" s="12">
        <v>-322.58846937033701</v>
      </c>
      <c r="F22" s="12">
        <v>-306.058582729676</v>
      </c>
      <c r="G22" s="13" t="e">
        <f>#N/A</f>
        <v>#N/A</v>
      </c>
      <c r="H22" s="14"/>
    </row>
    <row r="23" spans="1:8">
      <c r="A23" s="10" t="s">
        <v>39</v>
      </c>
      <c r="B23" s="11" t="s">
        <v>40</v>
      </c>
      <c r="C23" s="20">
        <v>253.4785361221</v>
      </c>
      <c r="D23" s="12">
        <v>298.694400728951</v>
      </c>
      <c r="E23" s="12">
        <v>343.39307794321797</v>
      </c>
      <c r="F23" s="12">
        <v>372.351590820095</v>
      </c>
      <c r="G23" s="13" t="e">
        <f>#N/A</f>
        <v>#N/A</v>
      </c>
      <c r="H23" s="14"/>
    </row>
    <row r="24" spans="1:8">
      <c r="A24" s="15" t="s">
        <v>17</v>
      </c>
      <c r="B24" s="16" t="s">
        <v>41</v>
      </c>
      <c r="C24" s="23">
        <v>547.27176001905104</v>
      </c>
      <c r="D24" s="24">
        <v>465.27259175792699</v>
      </c>
      <c r="E24" s="24">
        <v>514.81626234154896</v>
      </c>
      <c r="F24" s="24">
        <v>545.21251286033498</v>
      </c>
      <c r="G24" s="13" t="e">
        <f>#N/A</f>
        <v>#N/A</v>
      </c>
    </row>
    <row r="25" spans="1:8">
      <c r="A25" s="15"/>
      <c r="B25" s="16" t="s">
        <v>42</v>
      </c>
      <c r="C25" s="23"/>
      <c r="D25" s="29"/>
      <c r="E25" s="29"/>
      <c r="F25" s="29"/>
      <c r="G25" s="13" t="e">
        <f>#N/A</f>
        <v>#N/A</v>
      </c>
    </row>
    <row r="26" spans="1:8">
      <c r="A26" s="15" t="s">
        <v>11</v>
      </c>
      <c r="B26" s="16" t="s">
        <v>43</v>
      </c>
      <c r="C26" s="23">
        <v>0</v>
      </c>
      <c r="D26" s="29">
        <v>0</v>
      </c>
      <c r="E26" s="29">
        <v>0</v>
      </c>
      <c r="F26" s="29">
        <v>0</v>
      </c>
      <c r="G26" s="13" t="e">
        <f>#N/A</f>
        <v>#N/A</v>
      </c>
    </row>
    <row r="27" spans="1:8">
      <c r="A27" s="15" t="s">
        <v>13</v>
      </c>
      <c r="B27" s="32" t="s">
        <v>44</v>
      </c>
      <c r="C27" s="33">
        <v>3.6487099999999999</v>
      </c>
      <c r="D27" s="34">
        <v>3.8603351799999999</v>
      </c>
      <c r="E27" s="34">
        <v>4.0726536149000001</v>
      </c>
      <c r="F27" s="34">
        <v>4.2966495637194999</v>
      </c>
      <c r="G27" s="13" t="e">
        <f>#N/A</f>
        <v>#N/A</v>
      </c>
    </row>
    <row r="28" spans="1:8">
      <c r="A28" s="15" t="s">
        <v>23</v>
      </c>
      <c r="B28" s="16" t="s">
        <v>45</v>
      </c>
      <c r="C28" s="23">
        <v>293.79322389695102</v>
      </c>
      <c r="D28" s="24">
        <v>166.57819102897599</v>
      </c>
      <c r="E28" s="24">
        <v>171.42318439833201</v>
      </c>
      <c r="F28" s="24">
        <v>172.86092204024001</v>
      </c>
      <c r="G28" s="13" t="e">
        <f>#N/A</f>
        <v>#N/A</v>
      </c>
      <c r="H28" s="35"/>
    </row>
    <row r="29" spans="1:8">
      <c r="A29" s="15"/>
      <c r="B29" s="16" t="s">
        <v>42</v>
      </c>
      <c r="C29" s="23"/>
      <c r="D29" s="24"/>
      <c r="E29" s="24"/>
      <c r="F29" s="24"/>
      <c r="G29" s="13" t="e">
        <f>#N/A</f>
        <v>#N/A</v>
      </c>
    </row>
    <row r="30" spans="1:8">
      <c r="A30" s="30" t="s">
        <v>46</v>
      </c>
      <c r="B30" s="16" t="s">
        <v>47</v>
      </c>
      <c r="C30" s="23">
        <v>31.952114380000001</v>
      </c>
      <c r="D30" s="24">
        <v>24.37875</v>
      </c>
      <c r="E30" s="24">
        <v>21.532499999999999</v>
      </c>
      <c r="F30" s="24">
        <v>14.72625</v>
      </c>
      <c r="G30" s="13" t="e">
        <f>#N/A</f>
        <v>#N/A</v>
      </c>
    </row>
    <row r="31" spans="1:8">
      <c r="A31" s="36" t="s">
        <v>48</v>
      </c>
      <c r="B31" s="11" t="s">
        <v>49</v>
      </c>
      <c r="C31" s="20">
        <v>-1.2522714238188799</v>
      </c>
      <c r="D31" s="12">
        <v>29.0572114973751</v>
      </c>
      <c r="E31" s="12">
        <v>70.013019154796794</v>
      </c>
      <c r="F31" s="12">
        <v>112.979910540708</v>
      </c>
      <c r="G31" s="13" t="e">
        <f>#N/A</f>
        <v>#N/A</v>
      </c>
      <c r="H31" s="14"/>
    </row>
    <row r="32" spans="1:8">
      <c r="A32" s="36" t="s">
        <v>50</v>
      </c>
      <c r="B32" s="11" t="s">
        <v>51</v>
      </c>
      <c r="C32" s="20">
        <v>0</v>
      </c>
      <c r="D32" s="12">
        <v>5.8114422994750203</v>
      </c>
      <c r="E32" s="12">
        <v>14.0026038309594</v>
      </c>
      <c r="F32" s="12">
        <v>22.595982108141602</v>
      </c>
      <c r="G32" s="13" t="e">
        <f>#N/A</f>
        <v>#N/A</v>
      </c>
    </row>
    <row r="33" spans="1:8">
      <c r="A33" s="36" t="s">
        <v>52</v>
      </c>
      <c r="B33" s="11" t="s">
        <v>53</v>
      </c>
      <c r="C33" s="20">
        <v>-1.2522714238188799</v>
      </c>
      <c r="D33" s="27">
        <v>23.245769197900099</v>
      </c>
      <c r="E33" s="27">
        <v>56.0104153238374</v>
      </c>
      <c r="F33" s="27">
        <v>90.383928432566606</v>
      </c>
      <c r="G33" s="13" t="e">
        <f>#N/A</f>
        <v>#N/A</v>
      </c>
      <c r="H33" s="14"/>
    </row>
    <row r="34" spans="1:8">
      <c r="A34" s="10" t="s">
        <v>54</v>
      </c>
      <c r="B34" s="11" t="s">
        <v>55</v>
      </c>
      <c r="C34" s="20">
        <v>0</v>
      </c>
      <c r="D34" s="12">
        <v>0</v>
      </c>
      <c r="E34" s="12">
        <v>0.23245779800536001</v>
      </c>
      <c r="F34" s="12">
        <v>0.56010435361397803</v>
      </c>
      <c r="G34" s="13" t="e">
        <f>#N/A</f>
        <v>#N/A</v>
      </c>
    </row>
    <row r="35" spans="1:8">
      <c r="A35" s="15"/>
      <c r="B35" s="16" t="s">
        <v>10</v>
      </c>
      <c r="C35" s="23"/>
      <c r="D35" s="24"/>
      <c r="E35" s="24"/>
      <c r="F35" s="24"/>
      <c r="G35" s="13" t="e">
        <f>#N/A</f>
        <v>#N/A</v>
      </c>
    </row>
    <row r="36" spans="1:8">
      <c r="A36" s="15" t="s">
        <v>17</v>
      </c>
      <c r="B36" s="16" t="s">
        <v>56</v>
      </c>
      <c r="C36" s="23">
        <v>0</v>
      </c>
      <c r="D36" s="29">
        <v>0</v>
      </c>
      <c r="E36" s="29">
        <v>0</v>
      </c>
      <c r="F36" s="29">
        <v>0</v>
      </c>
      <c r="G36" s="13" t="e">
        <f>#N/A</f>
        <v>#N/A</v>
      </c>
    </row>
    <row r="37" spans="1:8">
      <c r="A37" s="37" t="s">
        <v>23</v>
      </c>
      <c r="B37" s="16" t="s">
        <v>57</v>
      </c>
      <c r="C37" s="23">
        <v>0</v>
      </c>
      <c r="D37" s="38">
        <v>0</v>
      </c>
      <c r="E37" s="38">
        <v>0</v>
      </c>
      <c r="F37" s="39">
        <v>0</v>
      </c>
      <c r="G37" s="13" t="e">
        <f>#N/A</f>
        <v>#N/A</v>
      </c>
    </row>
    <row r="38" spans="1:8">
      <c r="A38" s="15" t="s">
        <v>25</v>
      </c>
      <c r="B38" s="16" t="s">
        <v>58</v>
      </c>
      <c r="C38" s="23">
        <v>0</v>
      </c>
      <c r="D38" s="38">
        <v>0</v>
      </c>
      <c r="E38" s="38">
        <v>0.23245779800536001</v>
      </c>
      <c r="F38" s="38">
        <v>0.56010435361397803</v>
      </c>
      <c r="G38" s="13" t="e">
        <f>#N/A</f>
        <v>#N/A</v>
      </c>
    </row>
    <row r="39" spans="1:8">
      <c r="A39" s="30" t="s">
        <v>27</v>
      </c>
      <c r="B39" s="16" t="s">
        <v>59</v>
      </c>
      <c r="C39" s="23">
        <v>0</v>
      </c>
      <c r="D39" s="12">
        <v>0</v>
      </c>
      <c r="E39" s="12">
        <v>0</v>
      </c>
      <c r="F39" s="12">
        <v>0</v>
      </c>
      <c r="G39" s="13" t="e">
        <f>#N/A</f>
        <v>#N/A</v>
      </c>
    </row>
    <row r="40" spans="1:8">
      <c r="A40" s="10" t="s">
        <v>60</v>
      </c>
      <c r="B40" s="11" t="s">
        <v>61</v>
      </c>
      <c r="C40" s="20">
        <v>43.1763248835273</v>
      </c>
      <c r="D40" s="40">
        <v>24.924869178344402</v>
      </c>
      <c r="E40" s="12">
        <v>20.955812869012401</v>
      </c>
      <c r="F40" s="12">
        <v>49.2647652418337</v>
      </c>
      <c r="G40" s="13" t="e">
        <f>#N/A</f>
        <v>#N/A</v>
      </c>
    </row>
    <row r="41" spans="1:8" s="1" customFormat="1">
      <c r="A41" s="15" t="s">
        <v>17</v>
      </c>
      <c r="B41" s="41" t="s">
        <v>62</v>
      </c>
      <c r="C41" s="42">
        <v>43.1763248835273</v>
      </c>
      <c r="D41" s="24">
        <v>0</v>
      </c>
      <c r="E41" s="34">
        <v>20.955812869012401</v>
      </c>
      <c r="F41" s="34">
        <v>49.2647652418337</v>
      </c>
      <c r="G41" s="13" t="e">
        <f>#N/A</f>
        <v>#N/A</v>
      </c>
    </row>
    <row r="42" spans="1:8" s="1" customFormat="1">
      <c r="A42" s="15" t="s">
        <v>23</v>
      </c>
      <c r="B42" s="16" t="s">
        <v>63</v>
      </c>
      <c r="C42" s="23">
        <v>0</v>
      </c>
      <c r="D42" s="43">
        <v>24.924869178344402</v>
      </c>
      <c r="E42" s="24">
        <v>0</v>
      </c>
      <c r="F42" s="24">
        <v>0</v>
      </c>
      <c r="G42" s="13" t="e">
        <f>#N/A</f>
        <v>#N/A</v>
      </c>
    </row>
    <row r="43" spans="1:8" s="1" customFormat="1">
      <c r="A43" s="30"/>
      <c r="B43" s="16" t="s">
        <v>64</v>
      </c>
      <c r="C43" s="23" t="s">
        <v>65</v>
      </c>
      <c r="D43" s="44" t="s">
        <v>66</v>
      </c>
      <c r="E43" s="44" t="s">
        <v>65</v>
      </c>
      <c r="F43" s="44" t="s">
        <v>65</v>
      </c>
      <c r="G43" s="13" t="e">
        <f>#N/A</f>
        <v>#N/A</v>
      </c>
    </row>
    <row r="44" spans="1:8">
      <c r="A44" s="10" t="s">
        <v>67</v>
      </c>
      <c r="B44" s="11" t="s">
        <v>68</v>
      </c>
      <c r="C44" s="20">
        <v>203.16637649711399</v>
      </c>
      <c r="D44" s="12">
        <v>120.199315049866</v>
      </c>
      <c r="E44" s="12">
        <v>105.977251159651</v>
      </c>
      <c r="F44" s="12">
        <v>82.923079999999999</v>
      </c>
      <c r="G44" s="13" t="e">
        <f>#N/A</f>
        <v>#N/A</v>
      </c>
    </row>
    <row r="45" spans="1:8" s="1" customFormat="1">
      <c r="A45" s="15" t="s">
        <v>17</v>
      </c>
      <c r="B45" s="41" t="s">
        <v>69</v>
      </c>
      <c r="C45" s="42">
        <v>203.16637649711399</v>
      </c>
      <c r="D45" s="24">
        <v>0</v>
      </c>
      <c r="E45" s="34">
        <v>0</v>
      </c>
      <c r="F45" s="34">
        <v>0</v>
      </c>
      <c r="G45" s="13" t="e">
        <f>#N/A</f>
        <v>#N/A</v>
      </c>
    </row>
    <row r="46" spans="1:8" s="1" customFormat="1">
      <c r="A46" s="15" t="s">
        <v>23</v>
      </c>
      <c r="B46" s="16" t="s">
        <v>70</v>
      </c>
      <c r="C46" s="23">
        <v>0</v>
      </c>
      <c r="D46" s="45">
        <v>120.199315049866</v>
      </c>
      <c r="E46" s="45">
        <v>105.977251159651</v>
      </c>
      <c r="F46" s="24">
        <v>82.923079999999999</v>
      </c>
      <c r="G46" s="13" t="e">
        <f>#N/A</f>
        <v>#N/A</v>
      </c>
    </row>
    <row r="47" spans="1:8" s="1" customFormat="1">
      <c r="A47" s="30"/>
      <c r="B47" s="16" t="s">
        <v>64</v>
      </c>
      <c r="C47" s="23" t="s">
        <v>65</v>
      </c>
      <c r="D47" s="44" t="s">
        <v>66</v>
      </c>
      <c r="E47" s="46" t="s">
        <v>66</v>
      </c>
      <c r="F47" s="44" t="s">
        <v>66</v>
      </c>
      <c r="G47" s="13" t="e">
        <f>#N/A</f>
        <v>#N/A</v>
      </c>
    </row>
    <row r="48" spans="1:8">
      <c r="A48" s="10" t="s">
        <v>71</v>
      </c>
      <c r="B48" s="11" t="s">
        <v>72</v>
      </c>
      <c r="C48" s="20">
        <v>62</v>
      </c>
      <c r="D48" s="12">
        <v>0</v>
      </c>
      <c r="E48" s="12">
        <v>0</v>
      </c>
      <c r="F48" s="12">
        <v>0</v>
      </c>
      <c r="G48" s="13" t="e">
        <f>#N/A</f>
        <v>#N/A</v>
      </c>
    </row>
    <row r="49" spans="1:7">
      <c r="A49" s="21"/>
      <c r="B49" s="16" t="s">
        <v>73</v>
      </c>
      <c r="C49" s="23"/>
      <c r="D49" s="24"/>
      <c r="E49" s="24"/>
      <c r="F49" s="24"/>
      <c r="G49" s="13" t="e">
        <f>#N/A</f>
        <v>#N/A</v>
      </c>
    </row>
    <row r="50" spans="1:7">
      <c r="A50" s="15" t="s">
        <v>17</v>
      </c>
      <c r="B50" s="16" t="s">
        <v>74</v>
      </c>
      <c r="C50" s="23">
        <v>62</v>
      </c>
      <c r="D50" s="29">
        <v>0</v>
      </c>
      <c r="E50" s="29">
        <v>0</v>
      </c>
      <c r="F50" s="29">
        <v>0</v>
      </c>
      <c r="G50" s="13" t="e">
        <f>#N/A</f>
        <v>#N/A</v>
      </c>
    </row>
    <row r="51" spans="1:7">
      <c r="A51" s="15" t="s">
        <v>11</v>
      </c>
      <c r="B51" s="16" t="s">
        <v>75</v>
      </c>
      <c r="C51" s="23"/>
      <c r="D51" s="47"/>
      <c r="E51" s="47"/>
      <c r="F51" s="47"/>
      <c r="G51" s="13" t="e">
        <f>#N/A</f>
        <v>#N/A</v>
      </c>
    </row>
    <row r="52" spans="1:7">
      <c r="A52" s="15" t="s">
        <v>23</v>
      </c>
      <c r="B52" s="16" t="s">
        <v>76</v>
      </c>
      <c r="C52" s="23">
        <v>0</v>
      </c>
      <c r="D52" s="44">
        <v>0</v>
      </c>
      <c r="E52" s="44">
        <v>0</v>
      </c>
      <c r="F52" s="44">
        <v>0</v>
      </c>
      <c r="G52" s="13" t="e">
        <f>#N/A</f>
        <v>#N/A</v>
      </c>
    </row>
    <row r="53" spans="1:7">
      <c r="A53" s="10" t="s">
        <v>77</v>
      </c>
      <c r="B53" s="11" t="s">
        <v>78</v>
      </c>
      <c r="C53" s="20">
        <v>90</v>
      </c>
      <c r="D53" s="27">
        <v>23</v>
      </c>
      <c r="E53" s="27">
        <v>55</v>
      </c>
      <c r="F53" s="27">
        <v>119</v>
      </c>
      <c r="G53" s="13" t="e">
        <f>#N/A</f>
        <v>#N/A</v>
      </c>
    </row>
    <row r="54" spans="1:7">
      <c r="A54" s="21"/>
      <c r="B54" s="16" t="s">
        <v>79</v>
      </c>
      <c r="C54" s="23"/>
      <c r="D54" s="24"/>
      <c r="E54" s="24"/>
      <c r="F54" s="24"/>
      <c r="G54" s="13" t="e">
        <f>#N/A</f>
        <v>#N/A</v>
      </c>
    </row>
    <row r="55" spans="1:7">
      <c r="A55" s="15" t="s">
        <v>17</v>
      </c>
      <c r="B55" s="16" t="s">
        <v>80</v>
      </c>
      <c r="C55" s="23">
        <v>90</v>
      </c>
      <c r="D55" s="47">
        <v>23</v>
      </c>
      <c r="E55" s="47">
        <v>55</v>
      </c>
      <c r="F55" s="47">
        <v>119</v>
      </c>
      <c r="G55" s="13" t="e">
        <f>#N/A</f>
        <v>#N/A</v>
      </c>
    </row>
    <row r="56" spans="1:7">
      <c r="A56" s="15" t="s">
        <v>11</v>
      </c>
      <c r="B56" s="16" t="s">
        <v>75</v>
      </c>
      <c r="C56" s="23"/>
      <c r="D56" s="47"/>
      <c r="E56" s="47"/>
      <c r="F56" s="47"/>
      <c r="G56" s="13" t="e">
        <f>#N/A</f>
        <v>#N/A</v>
      </c>
    </row>
    <row r="57" spans="1:7">
      <c r="A57" s="15" t="s">
        <v>23</v>
      </c>
      <c r="B57" s="16" t="s">
        <v>76</v>
      </c>
      <c r="C57" s="23">
        <v>0</v>
      </c>
      <c r="D57" s="24">
        <v>0</v>
      </c>
      <c r="E57" s="24">
        <v>0</v>
      </c>
      <c r="F57" s="24">
        <v>0</v>
      </c>
      <c r="G57" s="13" t="e">
        <f>#N/A</f>
        <v>#N/A</v>
      </c>
    </row>
    <row r="58" spans="1:7">
      <c r="A58" s="48" t="s">
        <v>81</v>
      </c>
      <c r="B58" s="11" t="s">
        <v>82</v>
      </c>
      <c r="C58" s="20">
        <v>38.635462092203397</v>
      </c>
      <c r="D58" s="24">
        <v>43.956610169491498</v>
      </c>
      <c r="E58" s="24">
        <v>36.502779661016902</v>
      </c>
      <c r="F58" s="24">
        <v>21.212847457627099</v>
      </c>
      <c r="G58" s="13" t="e">
        <f>#N/A</f>
        <v>#N/A</v>
      </c>
    </row>
    <row r="59" spans="1:7">
      <c r="A59" s="10" t="s">
        <v>83</v>
      </c>
      <c r="B59" s="11" t="s">
        <v>84</v>
      </c>
      <c r="C59" s="20">
        <v>152.97232080000001</v>
      </c>
      <c r="D59" s="47">
        <v>0</v>
      </c>
      <c r="E59" s="47">
        <v>0</v>
      </c>
      <c r="F59" s="47">
        <v>0</v>
      </c>
      <c r="G59" s="13" t="e">
        <f>#N/A</f>
        <v>#N/A</v>
      </c>
    </row>
    <row r="60" spans="1:7">
      <c r="A60" s="15" t="s">
        <v>17</v>
      </c>
      <c r="B60" s="16" t="s">
        <v>85</v>
      </c>
      <c r="C60" s="23">
        <v>0</v>
      </c>
      <c r="D60" s="24">
        <v>0</v>
      </c>
      <c r="E60" s="24">
        <v>0</v>
      </c>
      <c r="F60" s="24">
        <v>0</v>
      </c>
      <c r="G60" s="13" t="e">
        <f>#N/A</f>
        <v>#N/A</v>
      </c>
    </row>
    <row r="61" spans="1:7">
      <c r="A61" s="30" t="s">
        <v>23</v>
      </c>
      <c r="B61" s="16" t="s">
        <v>86</v>
      </c>
      <c r="C61" s="23">
        <v>152.97232080000001</v>
      </c>
      <c r="D61" s="24">
        <v>0</v>
      </c>
      <c r="E61" s="24">
        <v>0</v>
      </c>
      <c r="F61" s="24">
        <v>0</v>
      </c>
      <c r="G61" s="13" t="e">
        <f>#N/A</f>
        <v>#N/A</v>
      </c>
    </row>
    <row r="62" spans="1:7">
      <c r="A62" s="36" t="s">
        <v>87</v>
      </c>
      <c r="B62" s="11" t="s">
        <v>88</v>
      </c>
      <c r="C62" s="20">
        <v>0</v>
      </c>
      <c r="D62" s="29">
        <v>0</v>
      </c>
      <c r="E62" s="29">
        <v>0</v>
      </c>
      <c r="F62" s="29">
        <v>0</v>
      </c>
      <c r="G62" s="13" t="e">
        <f>#N/A</f>
        <v>#N/A</v>
      </c>
    </row>
    <row r="63" spans="1:7">
      <c r="A63" s="19" t="s">
        <v>89</v>
      </c>
      <c r="B63" s="11" t="s">
        <v>90</v>
      </c>
      <c r="C63" s="20">
        <v>253.27691816000001</v>
      </c>
      <c r="D63" s="12">
        <v>288.16000000000003</v>
      </c>
      <c r="E63" s="12">
        <v>239.29599999999999</v>
      </c>
      <c r="F63" s="12">
        <v>139.06200000000001</v>
      </c>
      <c r="G63" s="13" t="e">
        <f>#N/A</f>
        <v>#N/A</v>
      </c>
    </row>
    <row r="64" spans="1:7">
      <c r="A64" s="49"/>
      <c r="B64" s="16" t="s">
        <v>75</v>
      </c>
      <c r="C64" s="23"/>
      <c r="D64" s="47"/>
      <c r="E64" s="47"/>
      <c r="F64" s="47"/>
      <c r="G64" s="13" t="e">
        <f>#N/A</f>
        <v>#N/A</v>
      </c>
    </row>
    <row r="65" spans="1:8" ht="31.5">
      <c r="A65" s="36" t="s">
        <v>89</v>
      </c>
      <c r="B65" s="11" t="s">
        <v>91</v>
      </c>
      <c r="C65" s="20">
        <v>2475.4546985041802</v>
      </c>
      <c r="D65" s="24">
        <v>2107.5359938124998</v>
      </c>
      <c r="E65" s="24">
        <v>2137.07825663223</v>
      </c>
      <c r="F65" s="24">
        <v>2216.0185375882902</v>
      </c>
      <c r="G65" s="13" t="e">
        <f>#N/A</f>
        <v>#N/A</v>
      </c>
    </row>
    <row r="66" spans="1:8" ht="47.25">
      <c r="A66" s="10" t="s">
        <v>92</v>
      </c>
      <c r="B66" s="11" t="s">
        <v>93</v>
      </c>
      <c r="C66" s="20">
        <v>2270.1496867404799</v>
      </c>
      <c r="D66" s="24">
        <v>2246.8586644173201</v>
      </c>
      <c r="E66" s="24">
        <v>2266.1364420519599</v>
      </c>
      <c r="F66" s="24">
        <v>2294.4072871266299</v>
      </c>
      <c r="G66" s="13" t="e">
        <f>#N/A</f>
        <v>#N/A</v>
      </c>
    </row>
    <row r="67" spans="1:8" ht="31.5">
      <c r="A67" s="50"/>
      <c r="B67" s="11" t="s">
        <v>94</v>
      </c>
      <c r="C67" s="20">
        <v>205.30501176370601</v>
      </c>
      <c r="D67" s="12">
        <v>-139.32267060481399</v>
      </c>
      <c r="E67" s="12">
        <v>-129.058185419729</v>
      </c>
      <c r="F67" s="12">
        <v>-78.388749538343802</v>
      </c>
      <c r="G67" s="13" t="e">
        <f>#N/A</f>
        <v>#N/A</v>
      </c>
    </row>
    <row r="68" spans="1:8">
      <c r="A68" s="51"/>
      <c r="B68" s="11" t="s">
        <v>95</v>
      </c>
      <c r="C68" s="20"/>
      <c r="D68" s="24"/>
      <c r="E68" s="24"/>
      <c r="F68" s="24"/>
      <c r="G68" s="13"/>
    </row>
    <row r="69" spans="1:8">
      <c r="A69" s="15" t="s">
        <v>17</v>
      </c>
      <c r="B69" s="16" t="s">
        <v>96</v>
      </c>
      <c r="C69" s="23">
        <v>181.36294324646499</v>
      </c>
      <c r="D69" s="44">
        <v>260.12147852067</v>
      </c>
      <c r="E69" s="44">
        <v>298.57335838684702</v>
      </c>
      <c r="F69" s="44">
        <v>333.16489628901701</v>
      </c>
      <c r="G69" s="13" t="e">
        <f>#N/A</f>
        <v>#N/A</v>
      </c>
    </row>
    <row r="70" spans="1:8">
      <c r="A70" s="15" t="s">
        <v>23</v>
      </c>
      <c r="B70" s="52" t="s">
        <v>97</v>
      </c>
      <c r="C70" s="23">
        <v>197</v>
      </c>
      <c r="D70" s="53">
        <v>174</v>
      </c>
      <c r="E70" s="53">
        <v>119</v>
      </c>
      <c r="F70" s="53">
        <v>0</v>
      </c>
      <c r="G70" s="13" t="e">
        <f>#N/A</f>
        <v>#N/A</v>
      </c>
      <c r="H70" s="2" t="s">
        <v>98</v>
      </c>
    </row>
    <row r="71" spans="1:8">
      <c r="A71" s="15" t="s">
        <v>25</v>
      </c>
      <c r="B71" s="16" t="s">
        <v>99</v>
      </c>
      <c r="C71" s="23">
        <v>4.2443967557702198</v>
      </c>
      <c r="D71" s="53">
        <v>4.5754223593202203</v>
      </c>
      <c r="E71" s="53">
        <v>4.7765990853910303</v>
      </c>
      <c r="F71" s="53">
        <v>4.9702263563689302</v>
      </c>
      <c r="G71" s="13">
        <f>SUM(C71:F71)</f>
        <v>18.566644556850399</v>
      </c>
    </row>
    <row r="72" spans="1:8" ht="15" customHeight="1">
      <c r="A72" s="317" t="s">
        <v>100</v>
      </c>
      <c r="B72" s="317"/>
      <c r="C72" s="317"/>
      <c r="D72" s="317"/>
      <c r="E72" s="317"/>
      <c r="F72" s="317"/>
      <c r="G72" s="317"/>
    </row>
    <row r="73" spans="1:8" ht="15">
      <c r="A73" s="317"/>
      <c r="B73" s="317"/>
      <c r="C73" s="317"/>
      <c r="D73" s="317"/>
      <c r="E73" s="317"/>
      <c r="F73" s="317"/>
      <c r="G73" s="317"/>
    </row>
    <row r="74" spans="1:8">
      <c r="A74" s="54" t="s">
        <v>101</v>
      </c>
      <c r="B74" s="54" t="s">
        <v>102</v>
      </c>
      <c r="C74" s="54" t="s">
        <v>103</v>
      </c>
      <c r="D74" s="54" t="s">
        <v>104</v>
      </c>
      <c r="E74" s="54" t="s">
        <v>105</v>
      </c>
      <c r="F74" s="54" t="s">
        <v>106</v>
      </c>
      <c r="G74" s="54" t="s">
        <v>7</v>
      </c>
    </row>
    <row r="75" spans="1:8">
      <c r="A75" s="55"/>
      <c r="B75" s="55" t="s">
        <v>107</v>
      </c>
      <c r="C75" s="56">
        <v>253.26511815999999</v>
      </c>
      <c r="D75" s="57">
        <v>288.16065400000002</v>
      </c>
      <c r="E75" s="57">
        <v>239.29588226999999</v>
      </c>
      <c r="F75" s="57">
        <v>139.05988881472999</v>
      </c>
      <c r="G75" s="56">
        <f>SUM(C75:F75)</f>
        <v>919.78154324472996</v>
      </c>
    </row>
    <row r="76" spans="1:8">
      <c r="A76" s="58" t="s">
        <v>108</v>
      </c>
      <c r="B76" s="59" t="s">
        <v>109</v>
      </c>
      <c r="C76" s="60">
        <v>191.26511815999999</v>
      </c>
      <c r="D76" s="61">
        <v>288.16065400000002</v>
      </c>
      <c r="E76" s="61">
        <v>239.29588226999999</v>
      </c>
      <c r="F76" s="61">
        <v>139.05988881472999</v>
      </c>
      <c r="G76" s="56" t="e">
        <f>#N/A</f>
        <v>#N/A</v>
      </c>
    </row>
    <row r="77" spans="1:8">
      <c r="A77" s="58" t="s">
        <v>110</v>
      </c>
      <c r="B77" s="59" t="s">
        <v>111</v>
      </c>
      <c r="C77" s="60">
        <v>1.6988399999999999</v>
      </c>
      <c r="D77" s="62">
        <v>0</v>
      </c>
      <c r="E77" s="62">
        <v>0</v>
      </c>
      <c r="F77" s="62">
        <v>0</v>
      </c>
      <c r="G77" s="56" t="e">
        <f>#N/A</f>
        <v>#N/A</v>
      </c>
    </row>
    <row r="78" spans="1:8" ht="31.5">
      <c r="A78" s="58" t="s">
        <v>112</v>
      </c>
      <c r="B78" s="63" t="s">
        <v>113</v>
      </c>
      <c r="C78" s="64"/>
      <c r="D78" s="62"/>
      <c r="E78" s="62"/>
      <c r="F78" s="62"/>
      <c r="G78" s="56" t="e">
        <f>#N/A</f>
        <v>#N/A</v>
      </c>
    </row>
    <row r="79" spans="1:8">
      <c r="A79" s="58" t="s">
        <v>114</v>
      </c>
      <c r="B79" s="59" t="s">
        <v>115</v>
      </c>
      <c r="C79" s="60"/>
      <c r="D79" s="62">
        <v>0</v>
      </c>
      <c r="E79" s="62">
        <v>0</v>
      </c>
      <c r="F79" s="62">
        <v>0</v>
      </c>
      <c r="G79" s="56" t="e">
        <f>#N/A</f>
        <v>#N/A</v>
      </c>
    </row>
    <row r="80" spans="1:8">
      <c r="A80" s="58" t="s">
        <v>116</v>
      </c>
      <c r="B80" s="63" t="s">
        <v>117</v>
      </c>
      <c r="C80" s="64">
        <v>1.6988399999999999</v>
      </c>
      <c r="D80" s="62">
        <v>0</v>
      </c>
      <c r="E80" s="62">
        <v>0</v>
      </c>
      <c r="F80" s="62">
        <v>0</v>
      </c>
      <c r="G80" s="56" t="e">
        <f>#N/A</f>
        <v>#N/A</v>
      </c>
    </row>
    <row r="81" spans="1:7">
      <c r="A81" s="58" t="s">
        <v>118</v>
      </c>
      <c r="B81" s="59" t="s">
        <v>119</v>
      </c>
      <c r="C81" s="60"/>
      <c r="D81" s="62">
        <v>0</v>
      </c>
      <c r="E81" s="62">
        <v>0</v>
      </c>
      <c r="F81" s="62">
        <v>0</v>
      </c>
      <c r="G81" s="56" t="e">
        <f>#N/A</f>
        <v>#N/A</v>
      </c>
    </row>
    <row r="82" spans="1:7">
      <c r="A82" s="58"/>
      <c r="B82" s="65" t="s">
        <v>120</v>
      </c>
      <c r="C82" s="66"/>
      <c r="D82" s="62">
        <v>0</v>
      </c>
      <c r="E82" s="62">
        <v>0</v>
      </c>
      <c r="F82" s="62">
        <v>0</v>
      </c>
      <c r="G82" s="56" t="e">
        <f>#N/A</f>
        <v>#N/A</v>
      </c>
    </row>
    <row r="83" spans="1:7">
      <c r="A83" s="58" t="s">
        <v>121</v>
      </c>
      <c r="B83" s="59" t="s">
        <v>122</v>
      </c>
      <c r="C83" s="60">
        <v>1.6988399999999999</v>
      </c>
      <c r="D83" s="62">
        <v>0</v>
      </c>
      <c r="E83" s="62">
        <v>0</v>
      </c>
      <c r="F83" s="62">
        <v>0</v>
      </c>
      <c r="G83" s="56" t="e">
        <f>#N/A</f>
        <v>#N/A</v>
      </c>
    </row>
    <row r="84" spans="1:7">
      <c r="A84" s="58"/>
      <c r="B84" s="65" t="s">
        <v>120</v>
      </c>
      <c r="C84" s="67"/>
      <c r="D84" s="62">
        <v>0</v>
      </c>
      <c r="E84" s="62">
        <v>0</v>
      </c>
      <c r="F84" s="62">
        <v>0</v>
      </c>
      <c r="G84" s="56" t="e">
        <f>#N/A</f>
        <v>#N/A</v>
      </c>
    </row>
    <row r="85" spans="1:7">
      <c r="A85" s="58" t="s">
        <v>123</v>
      </c>
      <c r="B85" s="59" t="s">
        <v>124</v>
      </c>
      <c r="C85" s="60"/>
      <c r="D85" s="62">
        <v>0</v>
      </c>
      <c r="E85" s="62">
        <v>0</v>
      </c>
      <c r="F85" s="62">
        <v>0</v>
      </c>
      <c r="G85" s="56" t="e">
        <f>#N/A</f>
        <v>#N/A</v>
      </c>
    </row>
    <row r="86" spans="1:7">
      <c r="A86" s="58" t="s">
        <v>125</v>
      </c>
      <c r="B86" s="59" t="s">
        <v>126</v>
      </c>
      <c r="C86" s="66">
        <v>146.50517983050801</v>
      </c>
      <c r="D86" s="62">
        <v>210.55183894999999</v>
      </c>
      <c r="E86" s="62">
        <v>202.79312056779699</v>
      </c>
      <c r="F86" s="62">
        <v>117.84736340231299</v>
      </c>
      <c r="G86" s="56" t="e">
        <f>#N/A</f>
        <v>#N/A</v>
      </c>
    </row>
    <row r="87" spans="1:7" ht="31.5">
      <c r="A87" s="58" t="s">
        <v>127</v>
      </c>
      <c r="B87" s="63" t="s">
        <v>128</v>
      </c>
      <c r="C87" s="64"/>
      <c r="D87" s="62">
        <v>0</v>
      </c>
      <c r="E87" s="62">
        <v>0</v>
      </c>
      <c r="F87" s="62">
        <v>0</v>
      </c>
      <c r="G87" s="56" t="e">
        <f>#N/A</f>
        <v>#N/A</v>
      </c>
    </row>
    <row r="88" spans="1:7">
      <c r="A88" s="58" t="s">
        <v>129</v>
      </c>
      <c r="B88" s="59" t="s">
        <v>130</v>
      </c>
      <c r="C88" s="60">
        <v>146.50517983050801</v>
      </c>
      <c r="D88" s="62">
        <v>210.55183894999999</v>
      </c>
      <c r="E88" s="62">
        <v>202.79312056779699</v>
      </c>
      <c r="F88" s="62">
        <v>117.84736340231299</v>
      </c>
      <c r="G88" s="56" t="e">
        <f>#N/A</f>
        <v>#N/A</v>
      </c>
    </row>
    <row r="89" spans="1:7">
      <c r="A89" s="58" t="s">
        <v>131</v>
      </c>
      <c r="B89" s="59" t="s">
        <v>132</v>
      </c>
      <c r="C89" s="67"/>
      <c r="D89" s="62">
        <v>0</v>
      </c>
      <c r="E89" s="62">
        <v>0</v>
      </c>
      <c r="F89" s="62">
        <v>0</v>
      </c>
      <c r="G89" s="56" t="e">
        <f>#N/A</f>
        <v>#N/A</v>
      </c>
    </row>
    <row r="90" spans="1:7">
      <c r="A90" s="58" t="s">
        <v>133</v>
      </c>
      <c r="B90" s="59" t="s">
        <v>134</v>
      </c>
      <c r="C90" s="60">
        <v>29.1760349735593</v>
      </c>
      <c r="D90" s="61">
        <v>43.956709932203403</v>
      </c>
      <c r="E90" s="61">
        <v>36.5027617022035</v>
      </c>
      <c r="F90" s="61">
        <v>21.212525412416401</v>
      </c>
      <c r="G90" s="56" t="e">
        <f>#N/A</f>
        <v>#N/A</v>
      </c>
    </row>
    <row r="91" spans="1:7">
      <c r="A91" s="58" t="s">
        <v>135</v>
      </c>
      <c r="B91" s="59" t="s">
        <v>136</v>
      </c>
      <c r="C91" s="60">
        <v>13.8850633559322</v>
      </c>
      <c r="D91" s="61">
        <v>33.652105117796602</v>
      </c>
      <c r="E91" s="61">
        <v>0</v>
      </c>
      <c r="F91" s="61">
        <v>0</v>
      </c>
      <c r="G91" s="56" t="e">
        <f>#N/A</f>
        <v>#N/A</v>
      </c>
    </row>
    <row r="92" spans="1:7">
      <c r="A92" s="58" t="s">
        <v>137</v>
      </c>
      <c r="B92" s="59" t="s">
        <v>138</v>
      </c>
      <c r="C92" s="60"/>
      <c r="D92" s="61">
        <v>0</v>
      </c>
      <c r="E92" s="61">
        <v>0</v>
      </c>
      <c r="F92" s="61">
        <v>0</v>
      </c>
      <c r="G92" s="56" t="e">
        <f>#N/A</f>
        <v>#N/A</v>
      </c>
    </row>
    <row r="93" spans="1:7">
      <c r="A93" s="58" t="s">
        <v>139</v>
      </c>
      <c r="B93" s="59" t="s">
        <v>140</v>
      </c>
      <c r="C93" s="60"/>
      <c r="D93" s="62">
        <v>0</v>
      </c>
      <c r="E93" s="62">
        <v>0</v>
      </c>
      <c r="F93" s="62">
        <v>0</v>
      </c>
      <c r="G93" s="56" t="e">
        <f>#N/A</f>
        <v>#N/A</v>
      </c>
    </row>
    <row r="94" spans="1:7">
      <c r="A94" s="58" t="s">
        <v>141</v>
      </c>
      <c r="B94" s="59" t="s">
        <v>142</v>
      </c>
      <c r="C94" s="59">
        <v>62</v>
      </c>
      <c r="D94" s="62">
        <v>0</v>
      </c>
      <c r="E94" s="62">
        <v>0</v>
      </c>
      <c r="F94" s="62">
        <v>0</v>
      </c>
      <c r="G94" s="56" t="e">
        <f>#N/A</f>
        <v>#N/A</v>
      </c>
    </row>
    <row r="95" spans="1:7">
      <c r="A95" s="58" t="s">
        <v>143</v>
      </c>
      <c r="B95" s="59" t="s">
        <v>144</v>
      </c>
      <c r="C95" s="59">
        <v>62</v>
      </c>
      <c r="D95" s="62"/>
      <c r="E95" s="62">
        <v>0</v>
      </c>
      <c r="F95" s="62">
        <v>0</v>
      </c>
      <c r="G95" s="56" t="e">
        <f>#N/A</f>
        <v>#N/A</v>
      </c>
    </row>
    <row r="96" spans="1:7">
      <c r="A96" s="58" t="s">
        <v>145</v>
      </c>
      <c r="B96" s="59" t="s">
        <v>146</v>
      </c>
      <c r="C96" s="59"/>
      <c r="D96" s="68">
        <v>0</v>
      </c>
      <c r="E96" s="68">
        <v>0</v>
      </c>
      <c r="F96" s="68">
        <v>0</v>
      </c>
      <c r="G96" s="56" t="e">
        <f>#N/A</f>
        <v>#N/A</v>
      </c>
    </row>
    <row r="97" spans="1:7">
      <c r="A97" s="58" t="s">
        <v>147</v>
      </c>
      <c r="B97" s="59" t="s">
        <v>148</v>
      </c>
      <c r="C97" s="59"/>
      <c r="D97" s="68">
        <v>0</v>
      </c>
      <c r="E97" s="68">
        <v>0</v>
      </c>
      <c r="F97" s="68">
        <v>0</v>
      </c>
      <c r="G97" s="56" t="e">
        <f>#N/A</f>
        <v>#N/A</v>
      </c>
    </row>
    <row r="98" spans="1:7">
      <c r="A98" s="58" t="s">
        <v>149</v>
      </c>
      <c r="B98" s="59" t="s">
        <v>150</v>
      </c>
      <c r="C98" s="59"/>
      <c r="D98" s="68">
        <v>0</v>
      </c>
      <c r="E98" s="68">
        <v>0</v>
      </c>
      <c r="F98" s="68">
        <v>0</v>
      </c>
      <c r="G98" s="56" t="e">
        <f>#N/A</f>
        <v>#N/A</v>
      </c>
    </row>
    <row r="99" spans="1:7">
      <c r="A99" s="58"/>
      <c r="B99" s="59" t="s">
        <v>151</v>
      </c>
      <c r="C99" s="59"/>
      <c r="D99" s="68">
        <v>0</v>
      </c>
      <c r="E99" s="68">
        <v>0</v>
      </c>
      <c r="F99" s="68">
        <v>0</v>
      </c>
      <c r="G99" s="56" t="e">
        <f>#N/A</f>
        <v>#N/A</v>
      </c>
    </row>
    <row r="100" spans="1:7">
      <c r="A100" s="58"/>
      <c r="B100" s="63" t="s">
        <v>152</v>
      </c>
      <c r="C100" s="63"/>
      <c r="D100" s="68">
        <v>0</v>
      </c>
      <c r="E100" s="68">
        <v>0</v>
      </c>
      <c r="F100" s="68">
        <v>0</v>
      </c>
      <c r="G100" s="56" t="e">
        <f>#N/A</f>
        <v>#N/A</v>
      </c>
    </row>
    <row r="101" spans="1:7">
      <c r="A101" s="58"/>
      <c r="B101" s="63" t="s">
        <v>153</v>
      </c>
      <c r="C101" s="63"/>
      <c r="D101" s="68">
        <v>0</v>
      </c>
      <c r="E101" s="68">
        <v>0</v>
      </c>
      <c r="F101" s="68">
        <v>0</v>
      </c>
      <c r="G101" s="56" t="e">
        <f>#N/A</f>
        <v>#N/A</v>
      </c>
    </row>
    <row r="102" spans="1:7" ht="31.5">
      <c r="A102" s="58"/>
      <c r="B102" s="63" t="s">
        <v>154</v>
      </c>
      <c r="C102" s="63"/>
      <c r="D102" s="68">
        <v>0</v>
      </c>
      <c r="E102" s="68">
        <v>0</v>
      </c>
      <c r="F102" s="68">
        <v>0</v>
      </c>
      <c r="G102" s="56" t="e">
        <f>#N/A</f>
        <v>#N/A</v>
      </c>
    </row>
    <row r="103" spans="1:7">
      <c r="A103" s="58" t="s">
        <v>155</v>
      </c>
      <c r="B103" s="59" t="s">
        <v>156</v>
      </c>
      <c r="C103" s="59"/>
      <c r="D103" s="68">
        <v>0</v>
      </c>
      <c r="E103" s="68">
        <v>0</v>
      </c>
      <c r="F103" s="68">
        <v>0</v>
      </c>
      <c r="G103" s="56" t="e">
        <f>#N/A</f>
        <v>#N/A</v>
      </c>
    </row>
    <row r="104" spans="1:7">
      <c r="A104" s="58" t="s">
        <v>157</v>
      </c>
      <c r="B104" s="59" t="s">
        <v>158</v>
      </c>
      <c r="C104" s="59"/>
      <c r="D104" s="68">
        <v>0</v>
      </c>
      <c r="E104" s="68">
        <v>0</v>
      </c>
      <c r="F104" s="68">
        <v>0</v>
      </c>
      <c r="G104" s="56" t="e">
        <f>#N/A</f>
        <v>#N/A</v>
      </c>
    </row>
    <row r="105" spans="1:7">
      <c r="A105" s="58" t="s">
        <v>159</v>
      </c>
      <c r="B105" s="59" t="s">
        <v>160</v>
      </c>
      <c r="C105" s="59"/>
      <c r="D105" s="68">
        <v>0</v>
      </c>
      <c r="E105" s="68">
        <v>0</v>
      </c>
      <c r="F105" s="68">
        <v>0</v>
      </c>
      <c r="G105" s="56" t="e">
        <f>#N/A</f>
        <v>#N/A</v>
      </c>
    </row>
    <row r="106" spans="1:7" ht="31.5">
      <c r="A106" s="69"/>
      <c r="B106" s="70" t="s">
        <v>161</v>
      </c>
      <c r="C106" s="70"/>
      <c r="D106" s="71">
        <v>0</v>
      </c>
      <c r="E106" s="71">
        <v>0</v>
      </c>
      <c r="F106" s="71">
        <v>0</v>
      </c>
      <c r="G106" s="56" t="e">
        <f>#N/A</f>
        <v>#N/A</v>
      </c>
    </row>
    <row r="107" spans="1:7">
      <c r="A107" s="69"/>
      <c r="B107" s="72" t="s">
        <v>162</v>
      </c>
      <c r="C107" s="72"/>
      <c r="D107" s="68" t="s">
        <v>66</v>
      </c>
      <c r="E107" s="68" t="s">
        <v>66</v>
      </c>
      <c r="F107" s="68" t="s">
        <v>66</v>
      </c>
      <c r="G107" s="56" t="e">
        <f>#N/A</f>
        <v>#N/A</v>
      </c>
    </row>
    <row r="108" spans="1:7">
      <c r="A108" s="69"/>
      <c r="B108" s="72" t="s">
        <v>163</v>
      </c>
      <c r="C108" s="72"/>
      <c r="D108" s="68" t="s">
        <v>66</v>
      </c>
      <c r="E108" s="68" t="s">
        <v>66</v>
      </c>
      <c r="F108" s="68" t="s">
        <v>66</v>
      </c>
      <c r="G108" s="56" t="e">
        <f>#N/A</f>
        <v>#N/A</v>
      </c>
    </row>
    <row r="109" spans="1:7">
      <c r="A109" s="69"/>
      <c r="B109" s="72" t="s">
        <v>164</v>
      </c>
      <c r="C109" s="72"/>
      <c r="D109" s="68" t="s">
        <v>66</v>
      </c>
      <c r="E109" s="68" t="s">
        <v>66</v>
      </c>
      <c r="F109" s="68" t="s">
        <v>66</v>
      </c>
      <c r="G109" s="68" t="s">
        <v>66</v>
      </c>
    </row>
    <row r="110" spans="1:7">
      <c r="A110" s="73"/>
      <c r="B110" s="74"/>
      <c r="C110" s="74"/>
      <c r="D110" s="75"/>
      <c r="E110" s="75"/>
      <c r="F110" s="75"/>
      <c r="G110" s="75"/>
    </row>
    <row r="111" spans="1:7">
      <c r="A111" s="73"/>
      <c r="B111" s="74"/>
      <c r="C111" s="74"/>
      <c r="D111" s="75"/>
      <c r="E111" s="75"/>
      <c r="F111" s="75"/>
      <c r="G111" s="75"/>
    </row>
    <row r="112" spans="1:7">
      <c r="A112" s="76" t="s">
        <v>165</v>
      </c>
      <c r="B112" s="77"/>
      <c r="C112" s="78"/>
      <c r="D112" s="78"/>
      <c r="E112" s="78"/>
      <c r="F112" s="78"/>
      <c r="G112" s="75"/>
    </row>
    <row r="113" spans="1:12">
      <c r="A113" s="79" t="s">
        <v>166</v>
      </c>
      <c r="B113" s="80" t="s">
        <v>167</v>
      </c>
      <c r="C113" s="81"/>
      <c r="D113" s="81">
        <f>D86*0.18</f>
        <v>37.899331010999994</v>
      </c>
      <c r="E113" s="81">
        <f>E86*0.18</f>
        <v>36.502761702203458</v>
      </c>
      <c r="F113" s="81">
        <f>F86*0.18</f>
        <v>21.212525412416337</v>
      </c>
      <c r="G113" s="81" t="e">
        <f>G86*0.18</f>
        <v>#N/A</v>
      </c>
    </row>
    <row r="114" spans="1:12">
      <c r="A114" s="79" t="s">
        <v>168</v>
      </c>
      <c r="B114" s="80" t="s">
        <v>169</v>
      </c>
      <c r="C114" s="81"/>
      <c r="D114" s="81">
        <v>0</v>
      </c>
      <c r="E114" s="81">
        <v>0</v>
      </c>
      <c r="F114" s="81">
        <v>0</v>
      </c>
      <c r="G114" s="81" t="e">
        <f>G78*0.18</f>
        <v>#N/A</v>
      </c>
    </row>
    <row r="115" spans="1:12">
      <c r="A115" s="79" t="s">
        <v>170</v>
      </c>
      <c r="B115" s="80" t="s">
        <v>171</v>
      </c>
      <c r="C115" s="81"/>
      <c r="D115" s="81">
        <v>0</v>
      </c>
      <c r="E115" s="81">
        <v>0</v>
      </c>
      <c r="F115" s="81">
        <v>0</v>
      </c>
      <c r="G115" s="81">
        <v>0</v>
      </c>
    </row>
    <row r="116" spans="1:12">
      <c r="A116" s="79" t="s">
        <v>172</v>
      </c>
      <c r="B116" s="80" t="s">
        <v>173</v>
      </c>
      <c r="C116" s="81"/>
      <c r="D116" s="81">
        <f>D91*0.18</f>
        <v>6.0573789212033882</v>
      </c>
      <c r="E116" s="81">
        <f>E91*0.18</f>
        <v>0</v>
      </c>
      <c r="F116" s="81">
        <f>F91*0.18</f>
        <v>0</v>
      </c>
      <c r="G116" s="81" t="e">
        <f>G91*0.18</f>
        <v>#N/A</v>
      </c>
    </row>
    <row r="117" spans="1:12">
      <c r="A117" s="73"/>
      <c r="B117" s="74"/>
      <c r="C117" s="74"/>
      <c r="D117" s="75"/>
      <c r="E117" s="75"/>
      <c r="F117" s="75"/>
      <c r="G117" s="75"/>
    </row>
    <row r="118" spans="1:12">
      <c r="A118" s="76" t="s">
        <v>174</v>
      </c>
      <c r="B118" s="77"/>
      <c r="C118" s="78"/>
      <c r="D118" s="78"/>
      <c r="E118" s="78"/>
      <c r="F118" s="78"/>
      <c r="G118" s="75"/>
    </row>
    <row r="119" spans="1:12">
      <c r="A119" s="79" t="s">
        <v>175</v>
      </c>
      <c r="B119" s="80" t="s">
        <v>176</v>
      </c>
      <c r="C119" s="81">
        <v>13.8850633559322</v>
      </c>
      <c r="D119" s="82">
        <v>24.843750203389799</v>
      </c>
      <c r="E119" s="82">
        <v>0</v>
      </c>
      <c r="F119" s="82"/>
      <c r="G119" s="82">
        <f>SUM(C119:F119)</f>
        <v>38.728813559321999</v>
      </c>
    </row>
    <row r="120" spans="1:12">
      <c r="A120" s="79" t="s">
        <v>177</v>
      </c>
      <c r="B120" s="80" t="s">
        <v>178</v>
      </c>
      <c r="C120" s="81"/>
      <c r="D120" s="82">
        <v>8.8083549144067792</v>
      </c>
      <c r="E120" s="82">
        <v>0</v>
      </c>
      <c r="F120" s="82"/>
      <c r="G120" s="82">
        <f>SUM(D120:F120)</f>
        <v>8.8083549144067792</v>
      </c>
    </row>
    <row r="121" spans="1:12" ht="15">
      <c r="A121" s="2"/>
      <c r="B121" s="2"/>
      <c r="C121" s="2"/>
      <c r="D121" s="2"/>
      <c r="E121" s="2"/>
      <c r="F121" s="2"/>
    </row>
    <row r="122" spans="1:12" ht="15.75" customHeight="1">
      <c r="A122" s="317" t="s">
        <v>179</v>
      </c>
      <c r="B122" s="317"/>
      <c r="C122" s="317"/>
      <c r="D122" s="317"/>
      <c r="E122" s="317"/>
      <c r="F122" s="317"/>
      <c r="G122" s="317"/>
      <c r="H122" s="1"/>
      <c r="I122" s="1"/>
      <c r="J122" s="1"/>
      <c r="K122" s="1"/>
      <c r="L122" s="1"/>
    </row>
    <row r="123" spans="1:12">
      <c r="A123" s="317"/>
      <c r="B123" s="317"/>
      <c r="C123" s="317"/>
      <c r="D123" s="317"/>
      <c r="E123" s="317"/>
      <c r="F123" s="317"/>
      <c r="G123" s="317"/>
      <c r="H123" s="1"/>
      <c r="I123" s="1"/>
      <c r="J123" s="1"/>
      <c r="K123" s="1"/>
      <c r="L123" s="1"/>
    </row>
    <row r="124" spans="1:12">
      <c r="A124" s="59"/>
      <c r="B124" s="41"/>
      <c r="C124" s="83">
        <v>2016</v>
      </c>
      <c r="D124" s="83">
        <v>2017</v>
      </c>
      <c r="E124" s="83">
        <v>2018</v>
      </c>
      <c r="F124" s="83">
        <v>2019</v>
      </c>
      <c r="G124" s="4" t="s">
        <v>7</v>
      </c>
    </row>
    <row r="125" spans="1:12">
      <c r="A125" s="59"/>
      <c r="B125" s="41" t="s">
        <v>180</v>
      </c>
      <c r="C125" s="84">
        <v>1246.95659245408</v>
      </c>
      <c r="D125" s="84">
        <v>1333.3745107684199</v>
      </c>
      <c r="E125" s="84">
        <v>1343.86374121158</v>
      </c>
      <c r="F125" s="84">
        <v>1397.96031972061</v>
      </c>
      <c r="G125" s="85">
        <f>SUM(C125:F125)</f>
        <v>5322.1551641546903</v>
      </c>
    </row>
    <row r="126" spans="1:12">
      <c r="A126" s="59"/>
      <c r="B126" s="86" t="s">
        <v>181</v>
      </c>
      <c r="C126" s="87">
        <v>1180.9764331568799</v>
      </c>
      <c r="D126" s="87">
        <v>1260.9037833719899</v>
      </c>
      <c r="E126" s="87">
        <v>1294.33661970394</v>
      </c>
      <c r="F126" s="87">
        <v>1345.7112672736801</v>
      </c>
      <c r="G126" s="85">
        <f>SUM(C126:F126)</f>
        <v>5081.9281035064896</v>
      </c>
    </row>
    <row r="127" spans="1:12">
      <c r="A127" s="59"/>
      <c r="B127" s="86" t="s">
        <v>182</v>
      </c>
      <c r="C127" s="87">
        <v>65.980159297200004</v>
      </c>
      <c r="D127" s="87">
        <v>72.470727396437596</v>
      </c>
      <c r="E127" s="87">
        <v>49.527121507641702</v>
      </c>
      <c r="F127" s="87">
        <v>52.249052446936403</v>
      </c>
      <c r="G127" s="85" t="e">
        <f>#N/A</f>
        <v>#N/A</v>
      </c>
    </row>
    <row r="128" spans="1:12">
      <c r="A128" s="59"/>
      <c r="B128" s="86" t="s">
        <v>183</v>
      </c>
      <c r="C128" s="87"/>
      <c r="D128" s="87"/>
      <c r="E128" s="87"/>
      <c r="F128" s="87"/>
      <c r="G128" s="85" t="e">
        <f>#N/A</f>
        <v>#N/A</v>
      </c>
    </row>
    <row r="129" spans="1:7">
      <c r="A129" s="59"/>
      <c r="B129" s="86" t="s">
        <v>184</v>
      </c>
      <c r="C129" s="88"/>
      <c r="D129" s="88"/>
      <c r="E129" s="88"/>
      <c r="F129" s="89"/>
      <c r="G129" s="85" t="e">
        <f>#N/A</f>
        <v>#N/A</v>
      </c>
    </row>
    <row r="130" spans="1:7">
      <c r="A130" s="59"/>
      <c r="B130" s="86" t="s">
        <v>185</v>
      </c>
      <c r="C130" s="87"/>
      <c r="D130" s="87"/>
      <c r="E130" s="87"/>
      <c r="F130" s="87"/>
      <c r="G130" s="85" t="e">
        <f>#N/A</f>
        <v>#N/A</v>
      </c>
    </row>
    <row r="131" spans="1:7">
      <c r="A131" s="59"/>
      <c r="B131" s="41" t="s">
        <v>186</v>
      </c>
      <c r="C131" s="84">
        <v>1501.6874</v>
      </c>
      <c r="D131" s="84">
        <v>1603.0117</v>
      </c>
      <c r="E131" s="84">
        <v>1617.2438</v>
      </c>
      <c r="F131" s="84">
        <v>1657.3320000000001</v>
      </c>
      <c r="G131" s="85" t="e">
        <f>#N/A</f>
        <v>#N/A</v>
      </c>
    </row>
    <row r="132" spans="1:7">
      <c r="A132" s="59"/>
      <c r="B132" s="90" t="s">
        <v>187</v>
      </c>
      <c r="C132" s="89">
        <v>1501.6874</v>
      </c>
      <c r="D132" s="89">
        <v>1603.0117</v>
      </c>
      <c r="E132" s="89">
        <v>1617.2438</v>
      </c>
      <c r="F132" s="89">
        <v>1657.3320000000001</v>
      </c>
      <c r="G132" s="85" t="e">
        <f>#N/A</f>
        <v>#N/A</v>
      </c>
    </row>
    <row r="133" spans="1:7">
      <c r="A133" s="59"/>
      <c r="B133" s="86" t="s">
        <v>181</v>
      </c>
      <c r="C133" s="87">
        <v>1501.6874</v>
      </c>
      <c r="D133" s="87">
        <v>1603.0117</v>
      </c>
      <c r="E133" s="87">
        <v>1617.2438</v>
      </c>
      <c r="F133" s="87">
        <v>1657.3320000000001</v>
      </c>
      <c r="G133" s="85" t="e">
        <f>#N/A</f>
        <v>#N/A</v>
      </c>
    </row>
    <row r="134" spans="1:7">
      <c r="A134" s="59"/>
      <c r="B134" s="86" t="s">
        <v>182</v>
      </c>
      <c r="C134" s="87">
        <v>0</v>
      </c>
      <c r="D134" s="87">
        <v>0</v>
      </c>
      <c r="E134" s="87">
        <v>0</v>
      </c>
      <c r="F134" s="87">
        <v>0</v>
      </c>
      <c r="G134" s="85" t="e">
        <f>#N/A</f>
        <v>#N/A</v>
      </c>
    </row>
    <row r="135" spans="1:7">
      <c r="A135" s="59"/>
      <c r="B135" s="86" t="s">
        <v>183</v>
      </c>
      <c r="C135" s="87"/>
      <c r="D135" s="87"/>
      <c r="E135" s="87"/>
      <c r="F135" s="87"/>
      <c r="G135" s="85" t="e">
        <f>#N/A</f>
        <v>#N/A</v>
      </c>
    </row>
    <row r="136" spans="1:7">
      <c r="A136" s="59"/>
      <c r="B136" s="86" t="s">
        <v>184</v>
      </c>
      <c r="C136" s="88"/>
      <c r="D136" s="88"/>
      <c r="E136" s="88"/>
      <c r="F136" s="89"/>
      <c r="G136" s="85" t="e">
        <f>#N/A</f>
        <v>#N/A</v>
      </c>
    </row>
    <row r="137" spans="1:7">
      <c r="A137" s="59"/>
      <c r="B137" s="86" t="s">
        <v>185</v>
      </c>
      <c r="C137" s="87"/>
      <c r="D137" s="87"/>
      <c r="E137" s="87"/>
      <c r="F137" s="87"/>
      <c r="G137" s="85" t="e">
        <f>#N/A</f>
        <v>#N/A</v>
      </c>
    </row>
    <row r="138" spans="1:7">
      <c r="A138" s="59"/>
      <c r="B138" s="90" t="s">
        <v>188</v>
      </c>
      <c r="C138" s="89">
        <v>0</v>
      </c>
      <c r="D138" s="89">
        <v>0</v>
      </c>
      <c r="E138" s="89">
        <v>0</v>
      </c>
      <c r="F138" s="89">
        <v>0</v>
      </c>
      <c r="G138" s="85" t="e">
        <f>#N/A</f>
        <v>#N/A</v>
      </c>
    </row>
    <row r="139" spans="1:7">
      <c r="A139" s="59"/>
      <c r="B139" s="41" t="s">
        <v>189</v>
      </c>
      <c r="C139" s="87">
        <v>-254.73080754591899</v>
      </c>
      <c r="D139" s="91">
        <v>-269.63718923157597</v>
      </c>
      <c r="E139" s="91">
        <v>-273.38005878842102</v>
      </c>
      <c r="F139" s="91">
        <v>-259.37168027938702</v>
      </c>
      <c r="G139" s="85" t="e">
        <f>#N/A</f>
        <v>#N/A</v>
      </c>
    </row>
    <row r="140" spans="1:7">
      <c r="A140" s="59"/>
      <c r="B140" s="41" t="s">
        <v>190</v>
      </c>
      <c r="C140" s="87">
        <v>253.4785361221</v>
      </c>
      <c r="D140" s="91">
        <v>298.694400728951</v>
      </c>
      <c r="E140" s="91">
        <v>343.39307794321797</v>
      </c>
      <c r="F140" s="91">
        <v>372.351590820095</v>
      </c>
      <c r="G140" s="85" t="e">
        <f>#N/A</f>
        <v>#N/A</v>
      </c>
    </row>
    <row r="141" spans="1:7">
      <c r="A141" s="59"/>
      <c r="B141" s="41" t="s">
        <v>191</v>
      </c>
      <c r="C141" s="87">
        <v>31.952114380000001</v>
      </c>
      <c r="D141" s="91">
        <v>24.37875</v>
      </c>
      <c r="E141" s="91">
        <v>21.532499999999999</v>
      </c>
      <c r="F141" s="91">
        <v>14.72625</v>
      </c>
      <c r="G141" s="85" t="e">
        <f>#N/A</f>
        <v>#N/A</v>
      </c>
    </row>
    <row r="142" spans="1:7">
      <c r="A142" s="59"/>
      <c r="B142" s="41" t="s">
        <v>51</v>
      </c>
      <c r="C142" s="87">
        <v>0</v>
      </c>
      <c r="D142" s="91">
        <v>5.8114422994749901</v>
      </c>
      <c r="E142" s="91">
        <v>14.0026038309593</v>
      </c>
      <c r="F142" s="91">
        <v>22.595982108141701</v>
      </c>
      <c r="G142" s="85" t="e">
        <f>#N/A</f>
        <v>#N/A</v>
      </c>
    </row>
    <row r="143" spans="1:7">
      <c r="A143" s="59"/>
      <c r="B143" s="41" t="s">
        <v>192</v>
      </c>
      <c r="C143" s="84">
        <v>-1.2522714238188499</v>
      </c>
      <c r="D143" s="92">
        <v>23.2457691979</v>
      </c>
      <c r="E143" s="92">
        <v>56.0104153238373</v>
      </c>
      <c r="F143" s="92">
        <v>90.383928432566606</v>
      </c>
      <c r="G143" s="85">
        <f>SUM(C143:F143)</f>
        <v>168.38784153048505</v>
      </c>
    </row>
    <row r="144" spans="1:7">
      <c r="A144" s="59"/>
      <c r="B144" s="41" t="s">
        <v>193</v>
      </c>
      <c r="C144" s="93"/>
      <c r="D144" s="94"/>
      <c r="E144" s="94"/>
      <c r="F144" s="94"/>
      <c r="G144" s="85" t="e">
        <f>#N/A</f>
        <v>#N/A</v>
      </c>
    </row>
    <row r="145" spans="1:14" ht="47.25">
      <c r="A145" s="59"/>
      <c r="B145" s="95" t="s">
        <v>194</v>
      </c>
      <c r="C145" s="93"/>
      <c r="D145" s="96">
        <v>1915.9090301558599</v>
      </c>
      <c r="E145" s="96">
        <v>1948.25911867325</v>
      </c>
      <c r="F145" s="96">
        <v>2025.26924296128</v>
      </c>
      <c r="G145" s="97" t="e">
        <f>#N/A</f>
        <v>#N/A</v>
      </c>
      <c r="H145" s="98" t="s">
        <v>195</v>
      </c>
      <c r="J145" s="99">
        <f>D145/C125-1</f>
        <v>0.53646810301972447</v>
      </c>
      <c r="K145" s="99">
        <f>E145/D125-1</f>
        <v>0.46114921422224708</v>
      </c>
      <c r="L145" s="99">
        <f>F145/E125-1</f>
        <v>0.50704954740081676</v>
      </c>
      <c r="M145" s="99"/>
      <c r="N145" s="99"/>
    </row>
    <row r="146" spans="1:14">
      <c r="A146" s="59"/>
      <c r="B146" s="100" t="s">
        <v>196</v>
      </c>
      <c r="C146" s="101">
        <v>1724.03404688211</v>
      </c>
      <c r="D146" s="102">
        <v>1915.9090301558599</v>
      </c>
      <c r="E146" s="102">
        <v>1948.25911867325</v>
      </c>
      <c r="F146" s="102">
        <v>2025.26924296128</v>
      </c>
      <c r="G146" s="97" t="e">
        <f>#N/A</f>
        <v>#N/A</v>
      </c>
    </row>
    <row r="147" spans="1:14">
      <c r="A147" s="59"/>
      <c r="B147" s="103" t="s">
        <v>197</v>
      </c>
      <c r="C147" s="104">
        <v>1369.54312041141</v>
      </c>
      <c r="D147" s="105">
        <v>1452.55883355729</v>
      </c>
      <c r="E147" s="105">
        <v>1498.8977883816301</v>
      </c>
      <c r="F147" s="105">
        <v>1549.1141150911101</v>
      </c>
      <c r="G147" s="85" t="e">
        <f>#N/A</f>
        <v>#N/A</v>
      </c>
    </row>
    <row r="148" spans="1:14">
      <c r="A148" s="59"/>
      <c r="B148" s="103" t="s">
        <v>198</v>
      </c>
      <c r="C148" s="101">
        <v>77.856587970695998</v>
      </c>
      <c r="D148" s="91">
        <v>85.515458327796395</v>
      </c>
      <c r="E148" s="91">
        <v>58.442003379017201</v>
      </c>
      <c r="F148" s="91">
        <v>61.653881887384898</v>
      </c>
      <c r="G148" s="85" t="e">
        <f>#N/A</f>
        <v>#N/A</v>
      </c>
    </row>
    <row r="149" spans="1:14">
      <c r="A149" s="59"/>
      <c r="B149" s="106" t="s">
        <v>199</v>
      </c>
      <c r="C149" s="101">
        <v>276.63433850000001</v>
      </c>
      <c r="D149" s="91">
        <v>377.83473827077103</v>
      </c>
      <c r="E149" s="91">
        <v>390.91932691260001</v>
      </c>
      <c r="F149" s="91">
        <v>414.50124598279302</v>
      </c>
      <c r="G149" s="85" t="e">
        <f>#N/A</f>
        <v>#N/A</v>
      </c>
    </row>
    <row r="150" spans="1:14">
      <c r="A150" s="59"/>
      <c r="B150" s="103" t="s">
        <v>184</v>
      </c>
      <c r="C150" s="104">
        <v>0</v>
      </c>
      <c r="D150" s="105">
        <v>0</v>
      </c>
      <c r="E150" s="105">
        <v>0</v>
      </c>
      <c r="F150" s="105">
        <v>0</v>
      </c>
      <c r="G150" s="85" t="e">
        <f>#N/A</f>
        <v>#N/A</v>
      </c>
    </row>
    <row r="151" spans="1:14">
      <c r="A151" s="59"/>
      <c r="B151" s="107" t="s">
        <v>200</v>
      </c>
      <c r="C151" s="101">
        <v>295.22475850000001</v>
      </c>
      <c r="D151" s="91">
        <v>335.91862003077102</v>
      </c>
      <c r="E151" s="91">
        <v>378.42838</v>
      </c>
      <c r="F151" s="91">
        <v>401.32329699000002</v>
      </c>
      <c r="G151" s="85" t="e">
        <f>#N/A</f>
        <v>#N/A</v>
      </c>
    </row>
    <row r="152" spans="1:14">
      <c r="A152" s="59"/>
      <c r="B152" s="107" t="s">
        <v>201</v>
      </c>
      <c r="C152" s="101">
        <v>1623.41068021571</v>
      </c>
      <c r="D152" s="91">
        <v>1630.1937830111201</v>
      </c>
      <c r="E152" s="91">
        <v>1655.5192821354699</v>
      </c>
      <c r="F152" s="91">
        <v>1752.3612997969401</v>
      </c>
      <c r="G152" s="85" t="e">
        <f>#N/A</f>
        <v>#N/A</v>
      </c>
    </row>
    <row r="153" spans="1:14">
      <c r="A153" s="59"/>
      <c r="B153" s="108" t="s">
        <v>202</v>
      </c>
      <c r="C153" s="101">
        <v>1559.47165853153</v>
      </c>
      <c r="D153" s="91">
        <v>1572.4652165853799</v>
      </c>
      <c r="E153" s="91">
        <v>1599.1191961779</v>
      </c>
      <c r="F153" s="91">
        <v>1678.4381597491499</v>
      </c>
      <c r="G153" s="85" t="e">
        <f>#N/A</f>
        <v>#N/A</v>
      </c>
    </row>
    <row r="154" spans="1:14">
      <c r="A154" s="59"/>
      <c r="B154" s="107" t="s">
        <v>197</v>
      </c>
      <c r="C154" s="101">
        <v>1559.47165853153</v>
      </c>
      <c r="D154" s="91">
        <v>1572.4652165853799</v>
      </c>
      <c r="E154" s="91">
        <v>1599.1191961779</v>
      </c>
      <c r="F154" s="91">
        <v>1678.4381597491499</v>
      </c>
      <c r="G154" s="85" t="e">
        <f>#N/A</f>
        <v>#N/A</v>
      </c>
    </row>
    <row r="155" spans="1:14">
      <c r="A155" s="59"/>
      <c r="B155" s="103" t="s">
        <v>198</v>
      </c>
      <c r="C155" s="101">
        <v>0</v>
      </c>
      <c r="D155" s="91">
        <v>0</v>
      </c>
      <c r="E155" s="91">
        <v>0</v>
      </c>
      <c r="F155" s="105">
        <v>0</v>
      </c>
      <c r="G155" s="85" t="e">
        <f>#N/A</f>
        <v>#N/A</v>
      </c>
    </row>
    <row r="156" spans="1:14">
      <c r="A156" s="59"/>
      <c r="B156" s="103" t="s">
        <v>203</v>
      </c>
      <c r="C156" s="91"/>
      <c r="D156" s="91">
        <v>0</v>
      </c>
      <c r="E156" s="91">
        <v>0</v>
      </c>
      <c r="F156" s="91">
        <v>0</v>
      </c>
      <c r="G156" s="85" t="e">
        <f>#N/A</f>
        <v>#N/A</v>
      </c>
    </row>
    <row r="157" spans="1:14">
      <c r="A157" s="59"/>
      <c r="B157" s="103" t="s">
        <v>184</v>
      </c>
      <c r="C157" s="105"/>
      <c r="D157" s="105">
        <v>0</v>
      </c>
      <c r="E157" s="105">
        <v>0</v>
      </c>
      <c r="F157" s="105">
        <v>0</v>
      </c>
      <c r="G157" s="85" t="e">
        <f>#N/A</f>
        <v>#N/A</v>
      </c>
    </row>
    <row r="158" spans="1:14">
      <c r="A158" s="59"/>
      <c r="B158" s="103" t="s">
        <v>204</v>
      </c>
      <c r="C158" s="91">
        <v>63.939021684179998</v>
      </c>
      <c r="D158" s="91">
        <v>57.728566425738798</v>
      </c>
      <c r="E158" s="91">
        <v>56.400085957573097</v>
      </c>
      <c r="F158" s="91">
        <v>73.923140047786902</v>
      </c>
      <c r="G158" s="85" t="e">
        <f>#N/A</f>
        <v>#N/A</v>
      </c>
    </row>
    <row r="159" spans="1:14" ht="16.5">
      <c r="A159" s="59"/>
      <c r="B159" s="109" t="s">
        <v>205</v>
      </c>
      <c r="C159" s="91">
        <v>0</v>
      </c>
      <c r="D159" s="91">
        <v>0</v>
      </c>
      <c r="E159" s="91">
        <v>0</v>
      </c>
      <c r="F159" s="91">
        <v>0</v>
      </c>
      <c r="G159" s="85" t="e">
        <f>#N/A</f>
        <v>#N/A</v>
      </c>
    </row>
    <row r="160" spans="1:14">
      <c r="A160" s="59"/>
      <c r="B160" s="41" t="s">
        <v>206</v>
      </c>
      <c r="C160" s="105">
        <v>31.952114380000001</v>
      </c>
      <c r="D160" s="105">
        <v>24.37875</v>
      </c>
      <c r="E160" s="105">
        <v>21.532499999999999</v>
      </c>
      <c r="F160" s="105">
        <v>14.72625</v>
      </c>
      <c r="G160" s="85" t="e">
        <f>#N/A</f>
        <v>#N/A</v>
      </c>
    </row>
    <row r="161" spans="1:7">
      <c r="A161" s="59"/>
      <c r="B161" s="110" t="s">
        <v>207</v>
      </c>
      <c r="C161" s="101">
        <v>100.62336666639</v>
      </c>
      <c r="D161" s="91">
        <v>285.71524714473702</v>
      </c>
      <c r="E161" s="91">
        <v>292.73983653777998</v>
      </c>
      <c r="F161" s="91">
        <v>272.90794316434199</v>
      </c>
      <c r="G161" s="85" t="e">
        <f>#N/A</f>
        <v>#N/A</v>
      </c>
    </row>
    <row r="162" spans="1:7">
      <c r="A162" s="59"/>
      <c r="B162" s="95" t="s">
        <v>208</v>
      </c>
      <c r="C162" s="101"/>
      <c r="D162" s="91"/>
      <c r="E162" s="91"/>
      <c r="F162" s="91"/>
      <c r="G162" s="85" t="e">
        <f>#N/A</f>
        <v>#N/A</v>
      </c>
    </row>
    <row r="163" spans="1:7" ht="16.5">
      <c r="A163" s="59"/>
      <c r="B163" s="109" t="s">
        <v>196</v>
      </c>
      <c r="C163" s="101">
        <v>152.97232080000001</v>
      </c>
      <c r="D163" s="91">
        <v>0</v>
      </c>
      <c r="E163" s="91">
        <v>0</v>
      </c>
      <c r="F163" s="91">
        <v>0</v>
      </c>
      <c r="G163" s="85" t="e">
        <f>#N/A</f>
        <v>#N/A</v>
      </c>
    </row>
    <row r="164" spans="1:7">
      <c r="A164" s="59"/>
      <c r="B164" s="41" t="s">
        <v>209</v>
      </c>
      <c r="C164" s="104">
        <v>253.27691816000001</v>
      </c>
      <c r="D164" s="105">
        <v>288.16000000000003</v>
      </c>
      <c r="E164" s="105">
        <v>239.29599999999999</v>
      </c>
      <c r="F164" s="105">
        <v>139.06200000000001</v>
      </c>
      <c r="G164" s="85" t="e">
        <f>#N/A</f>
        <v>#N/A</v>
      </c>
    </row>
    <row r="165" spans="1:7">
      <c r="A165" s="59"/>
      <c r="B165" s="110" t="s">
        <v>210</v>
      </c>
      <c r="C165" s="101">
        <v>-100.30459736</v>
      </c>
      <c r="D165" s="91">
        <v>-288.16000000000003</v>
      </c>
      <c r="E165" s="91">
        <v>-239.29599999999999</v>
      </c>
      <c r="F165" s="91">
        <v>-139.06200000000001</v>
      </c>
      <c r="G165" s="85" t="e">
        <f>#N/A</f>
        <v>#N/A</v>
      </c>
    </row>
    <row r="166" spans="1:7">
      <c r="A166" s="59"/>
      <c r="B166" s="111" t="s">
        <v>211</v>
      </c>
      <c r="C166" s="104"/>
      <c r="D166" s="105"/>
      <c r="E166" s="105"/>
      <c r="F166" s="105"/>
      <c r="G166" s="85" t="e">
        <f>#N/A</f>
        <v>#N/A</v>
      </c>
    </row>
    <row r="167" spans="1:7">
      <c r="A167" s="59"/>
      <c r="B167" s="90" t="s">
        <v>196</v>
      </c>
      <c r="C167" s="101">
        <v>62</v>
      </c>
      <c r="D167" s="91">
        <v>0</v>
      </c>
      <c r="E167" s="91">
        <v>0</v>
      </c>
      <c r="F167" s="91">
        <v>0</v>
      </c>
      <c r="G167" s="85" t="e">
        <f>#N/A</f>
        <v>#N/A</v>
      </c>
    </row>
    <row r="168" spans="1:7">
      <c r="A168" s="59"/>
      <c r="B168" s="106" t="s">
        <v>212</v>
      </c>
      <c r="C168" s="101">
        <v>0</v>
      </c>
      <c r="D168" s="91">
        <v>0</v>
      </c>
      <c r="E168" s="91">
        <v>0</v>
      </c>
      <c r="F168" s="91">
        <v>0</v>
      </c>
      <c r="G168" s="85" t="e">
        <f>#N/A</f>
        <v>#N/A</v>
      </c>
    </row>
    <row r="169" spans="1:7">
      <c r="A169" s="59"/>
      <c r="B169" s="90" t="s">
        <v>213</v>
      </c>
      <c r="C169" s="101">
        <v>62</v>
      </c>
      <c r="D169" s="91">
        <v>0</v>
      </c>
      <c r="E169" s="91">
        <v>0</v>
      </c>
      <c r="F169" s="91">
        <v>0</v>
      </c>
      <c r="G169" s="85" t="e">
        <f>#N/A</f>
        <v>#N/A</v>
      </c>
    </row>
    <row r="170" spans="1:7" ht="16.5">
      <c r="A170" s="59"/>
      <c r="B170" s="109" t="s">
        <v>214</v>
      </c>
      <c r="C170" s="101">
        <v>90</v>
      </c>
      <c r="D170" s="91">
        <v>23</v>
      </c>
      <c r="E170" s="91">
        <v>55.232457798005399</v>
      </c>
      <c r="F170" s="91">
        <v>119.232457798005</v>
      </c>
      <c r="G170" s="85" t="e">
        <f>#N/A</f>
        <v>#N/A</v>
      </c>
    </row>
    <row r="171" spans="1:7">
      <c r="A171" s="59"/>
      <c r="B171" s="41" t="s">
        <v>215</v>
      </c>
      <c r="C171" s="101">
        <v>90</v>
      </c>
      <c r="D171" s="91">
        <v>23</v>
      </c>
      <c r="E171" s="91">
        <v>55</v>
      </c>
      <c r="F171" s="91">
        <v>119</v>
      </c>
      <c r="G171" s="85" t="e">
        <f>#N/A</f>
        <v>#N/A</v>
      </c>
    </row>
    <row r="172" spans="1:7">
      <c r="A172" s="59"/>
      <c r="B172" s="110" t="s">
        <v>216</v>
      </c>
      <c r="C172" s="104">
        <v>-28</v>
      </c>
      <c r="D172" s="105">
        <v>-23</v>
      </c>
      <c r="E172" s="105">
        <v>-55.232457798005399</v>
      </c>
      <c r="F172" s="105">
        <v>-119.232457798005</v>
      </c>
      <c r="G172" s="85" t="e">
        <f>#N/A</f>
        <v>#N/A</v>
      </c>
    </row>
    <row r="173" spans="1:7">
      <c r="A173" s="59"/>
      <c r="B173" s="112" t="s">
        <v>217</v>
      </c>
      <c r="C173" s="104">
        <v>-27.681230693609798</v>
      </c>
      <c r="D173" s="105">
        <v>-25.444752855262902</v>
      </c>
      <c r="E173" s="105">
        <v>-1.7886212602254801</v>
      </c>
      <c r="F173" s="105">
        <v>14.6134853663364</v>
      </c>
      <c r="G173" s="85" t="e">
        <f>#N/A</f>
        <v>#N/A</v>
      </c>
    </row>
    <row r="174" spans="1:7">
      <c r="A174" s="59"/>
      <c r="B174" s="112" t="s">
        <v>218</v>
      </c>
      <c r="C174" s="104">
        <v>0</v>
      </c>
      <c r="D174" s="105">
        <v>0</v>
      </c>
      <c r="E174" s="105">
        <v>0</v>
      </c>
      <c r="F174" s="105">
        <v>0</v>
      </c>
      <c r="G174" s="85" t="e">
        <f>#N/A</f>
        <v>#N/A</v>
      </c>
    </row>
    <row r="175" spans="1:7">
      <c r="A175" s="59"/>
      <c r="B175" s="112" t="s">
        <v>219</v>
      </c>
      <c r="C175" s="104">
        <v>0</v>
      </c>
      <c r="D175" s="105">
        <v>0</v>
      </c>
      <c r="E175" s="105">
        <v>0</v>
      </c>
      <c r="F175" s="105">
        <v>0</v>
      </c>
      <c r="G175" s="85" t="e">
        <f>#N/A</f>
        <v>#N/A</v>
      </c>
    </row>
    <row r="176" spans="1:7">
      <c r="A176" s="59"/>
      <c r="B176" s="112" t="s">
        <v>220</v>
      </c>
      <c r="C176" s="104">
        <v>0</v>
      </c>
      <c r="D176" s="105">
        <v>0</v>
      </c>
      <c r="E176" s="105">
        <v>0</v>
      </c>
      <c r="F176" s="105">
        <v>0</v>
      </c>
      <c r="G176" s="85" t="e">
        <f>#N/A</f>
        <v>#N/A</v>
      </c>
    </row>
    <row r="177" spans="1:8">
      <c r="A177" s="59"/>
      <c r="B177" s="41" t="s">
        <v>221</v>
      </c>
      <c r="C177" s="104">
        <v>0</v>
      </c>
      <c r="D177" s="105">
        <v>0</v>
      </c>
      <c r="E177" s="105">
        <v>0</v>
      </c>
      <c r="F177" s="105">
        <v>0</v>
      </c>
      <c r="G177" s="85" t="e">
        <f>#N/A</f>
        <v>#N/A</v>
      </c>
    </row>
    <row r="178" spans="1:8">
      <c r="A178" s="59"/>
      <c r="B178" s="41" t="s">
        <v>222</v>
      </c>
      <c r="C178" s="104">
        <v>0</v>
      </c>
      <c r="D178" s="105">
        <v>0</v>
      </c>
      <c r="E178" s="105">
        <v>0</v>
      </c>
      <c r="F178" s="105">
        <v>0</v>
      </c>
      <c r="G178" s="85" t="e">
        <f>#N/A</f>
        <v>#N/A</v>
      </c>
    </row>
    <row r="179" spans="1:8">
      <c r="A179" s="59"/>
      <c r="B179" s="112" t="s">
        <v>217</v>
      </c>
      <c r="C179" s="101">
        <v>-27.681230693609798</v>
      </c>
      <c r="D179" s="91">
        <v>-25.444752855262902</v>
      </c>
      <c r="E179" s="91">
        <v>-1.7886212602254801</v>
      </c>
      <c r="F179" s="91">
        <v>14.6134853663364</v>
      </c>
      <c r="G179" s="85" t="e">
        <f>#N/A</f>
        <v>#N/A</v>
      </c>
    </row>
    <row r="180" spans="1:8">
      <c r="A180" s="59"/>
      <c r="B180" s="106" t="s">
        <v>223</v>
      </c>
      <c r="C180" s="104">
        <v>-27.681230693609798</v>
      </c>
      <c r="D180" s="105">
        <v>-25.444752855262902</v>
      </c>
      <c r="E180" s="105">
        <v>-27.233374115488399</v>
      </c>
      <c r="F180" s="105">
        <v>-12.619888749152</v>
      </c>
      <c r="G180" s="85" t="e">
        <f>#N/A</f>
        <v>#N/A</v>
      </c>
    </row>
    <row r="181" spans="1:8">
      <c r="A181" s="59"/>
      <c r="B181" s="106" t="s">
        <v>224</v>
      </c>
      <c r="C181" s="104">
        <v>79.323961584999594</v>
      </c>
      <c r="D181" s="105">
        <v>51.642730891390201</v>
      </c>
      <c r="E181" s="105">
        <v>26.197978036127299</v>
      </c>
      <c r="F181" s="105">
        <v>24.409356775901799</v>
      </c>
      <c r="G181" s="85" t="e">
        <f>#N/A</f>
        <v>#N/A</v>
      </c>
    </row>
    <row r="182" spans="1:8">
      <c r="A182" s="59"/>
      <c r="B182" s="59" t="s">
        <v>225</v>
      </c>
      <c r="C182" s="113">
        <v>225</v>
      </c>
      <c r="D182" s="114">
        <v>197</v>
      </c>
      <c r="E182" s="114">
        <v>174</v>
      </c>
      <c r="F182" s="114">
        <v>119</v>
      </c>
      <c r="G182" s="85" t="e">
        <f>#N/A</f>
        <v>#N/A</v>
      </c>
    </row>
    <row r="183" spans="1:8">
      <c r="A183" s="59"/>
      <c r="B183" s="59" t="s">
        <v>226</v>
      </c>
      <c r="C183" s="113">
        <v>197</v>
      </c>
      <c r="D183" s="59">
        <v>174</v>
      </c>
      <c r="E183" s="59">
        <v>119</v>
      </c>
      <c r="F183" s="59">
        <v>0</v>
      </c>
      <c r="G183" s="85">
        <f>SUM(C183:F183)</f>
        <v>490</v>
      </c>
    </row>
    <row r="188" spans="1:8">
      <c r="A188" s="115"/>
      <c r="B188" s="115"/>
      <c r="C188" s="115"/>
      <c r="D188" s="116"/>
      <c r="E188" s="116"/>
      <c r="F188" s="116"/>
      <c r="G188" s="1"/>
    </row>
    <row r="189" spans="1:8">
      <c r="A189" s="117"/>
      <c r="B189" s="118" t="s">
        <v>227</v>
      </c>
      <c r="C189" s="118"/>
      <c r="D189" s="119"/>
      <c r="E189" s="119"/>
      <c r="F189" s="119"/>
      <c r="G189" s="119"/>
      <c r="H189" s="120"/>
    </row>
    <row r="190" spans="1:8">
      <c r="A190" s="117"/>
      <c r="B190" s="121" t="s">
        <v>228</v>
      </c>
      <c r="C190" s="121">
        <v>2016</v>
      </c>
      <c r="D190" s="121">
        <v>2017</v>
      </c>
      <c r="E190" s="121">
        <v>2018</v>
      </c>
      <c r="F190" s="121">
        <v>2019</v>
      </c>
      <c r="G190" s="121" t="s">
        <v>7</v>
      </c>
      <c r="H190" s="122" t="s">
        <v>229</v>
      </c>
    </row>
    <row r="191" spans="1:8">
      <c r="A191" s="117"/>
      <c r="B191" s="119" t="s">
        <v>90</v>
      </c>
      <c r="C191" s="123">
        <f>C63-C75</f>
        <v>1.1800000000022237E-2</v>
      </c>
      <c r="D191" s="123">
        <f>D63-D75</f>
        <v>-6.5399999999726788E-4</v>
      </c>
      <c r="E191" s="123">
        <f>E63-E75</f>
        <v>1.1772999999948297E-4</v>
      </c>
      <c r="F191" s="123">
        <f>F63-F75</f>
        <v>2.1111852700244071E-3</v>
      </c>
      <c r="G191" s="124">
        <f>SUM(C191:F191)</f>
        <v>1.3374915270048859E-2</v>
      </c>
      <c r="H191" s="125"/>
    </row>
    <row r="192" spans="1:8" ht="47.25">
      <c r="A192" s="117"/>
      <c r="B192" s="119" t="s">
        <v>230</v>
      </c>
      <c r="C192" s="123">
        <f>C58-C90</f>
        <v>9.459427118644097</v>
      </c>
      <c r="D192" s="123">
        <f>D58-D90</f>
        <v>-9.9762711904816115E-5</v>
      </c>
      <c r="E192" s="123">
        <f>E58-E90</f>
        <v>1.7958813401719453E-5</v>
      </c>
      <c r="F192" s="123">
        <f>F58-F90</f>
        <v>3.2204521069800762E-4</v>
      </c>
      <c r="G192" s="124">
        <f>SUM(D192:F192)</f>
        <v>2.4024131219491096E-4</v>
      </c>
      <c r="H192" s="126" t="s">
        <v>231</v>
      </c>
    </row>
    <row r="193" spans="1:9">
      <c r="A193" s="117"/>
      <c r="B193" s="119"/>
      <c r="C193" s="119"/>
      <c r="D193" s="119"/>
      <c r="E193" s="119"/>
      <c r="F193" s="119"/>
      <c r="G193" s="119"/>
      <c r="H193" s="125"/>
    </row>
    <row r="194" spans="1:9">
      <c r="A194" s="127"/>
      <c r="B194" s="118" t="s">
        <v>232</v>
      </c>
      <c r="C194" s="118"/>
      <c r="D194" s="119"/>
      <c r="E194" s="119"/>
      <c r="F194" s="119"/>
      <c r="G194" s="119"/>
      <c r="H194" s="125"/>
    </row>
    <row r="195" spans="1:9">
      <c r="A195" s="127"/>
      <c r="B195" s="121" t="s">
        <v>228</v>
      </c>
      <c r="C195" s="121">
        <v>2016</v>
      </c>
      <c r="D195" s="121">
        <v>2017</v>
      </c>
      <c r="E195" s="121">
        <v>2018</v>
      </c>
      <c r="F195" s="121">
        <v>2019</v>
      </c>
      <c r="G195" s="121" t="s">
        <v>7</v>
      </c>
      <c r="H195" s="122" t="s">
        <v>229</v>
      </c>
    </row>
    <row r="196" spans="1:9">
      <c r="A196" s="127"/>
      <c r="B196" s="119" t="s">
        <v>72</v>
      </c>
      <c r="C196" s="128">
        <f>C48-C169</f>
        <v>0</v>
      </c>
      <c r="D196" s="128">
        <f>D48-D169</f>
        <v>0</v>
      </c>
      <c r="E196" s="128">
        <f>E48-E169</f>
        <v>0</v>
      </c>
      <c r="F196" s="128">
        <f>F48-F169</f>
        <v>0</v>
      </c>
      <c r="G196" s="129">
        <f>SUM(C196:F196)</f>
        <v>0</v>
      </c>
      <c r="H196" s="126"/>
    </row>
    <row r="197" spans="1:9">
      <c r="A197" s="127"/>
      <c r="B197" s="119" t="s">
        <v>233</v>
      </c>
      <c r="C197" s="130">
        <f>C171-C53</f>
        <v>0</v>
      </c>
      <c r="D197" s="130">
        <f>D171-D53</f>
        <v>0</v>
      </c>
      <c r="E197" s="130">
        <f>E171-E53</f>
        <v>0</v>
      </c>
      <c r="F197" s="130">
        <f>F171-F53</f>
        <v>0</v>
      </c>
      <c r="G197" s="129">
        <f>SUM(D197:F197)</f>
        <v>0</v>
      </c>
      <c r="H197" s="126"/>
    </row>
    <row r="198" spans="1:9" ht="15.75" customHeight="1">
      <c r="A198" s="127"/>
      <c r="B198" s="131" t="s">
        <v>234</v>
      </c>
      <c r="C198" s="130">
        <f>C237-C240</f>
        <v>536.44833082207015</v>
      </c>
      <c r="D198" s="130" t="e">
        <f>#N/A</f>
        <v>#N/A</v>
      </c>
      <c r="E198" s="130" t="e">
        <f>#N/A</f>
        <v>#N/A</v>
      </c>
      <c r="F198" s="130" t="e">
        <f>#N/A</f>
        <v>#N/A</v>
      </c>
      <c r="G198" s="129" t="e">
        <f>SUM(D198:F198)</f>
        <v>#N/A</v>
      </c>
      <c r="H198" s="318" t="s">
        <v>235</v>
      </c>
    </row>
    <row r="199" spans="1:9">
      <c r="A199" s="127"/>
      <c r="B199" s="131" t="s">
        <v>236</v>
      </c>
      <c r="C199" s="130">
        <f>C238-C241</f>
        <v>303.4620883647699</v>
      </c>
      <c r="D199" s="130" t="e">
        <f>D238-D241</f>
        <v>#N/A</v>
      </c>
      <c r="E199" s="130" t="e">
        <f>#N/A</f>
        <v>#N/A</v>
      </c>
      <c r="F199" s="130" t="e">
        <f>#N/A</f>
        <v>#N/A</v>
      </c>
      <c r="G199" s="129" t="e">
        <f>SUM(D199:F199)</f>
        <v>#N/A</v>
      </c>
      <c r="H199" s="318"/>
    </row>
    <row r="200" spans="1:9">
      <c r="A200" s="127"/>
      <c r="B200" s="119" t="s">
        <v>237</v>
      </c>
      <c r="C200" s="130">
        <f>C70-C183</f>
        <v>0</v>
      </c>
      <c r="D200" s="130">
        <f>D70-D183</f>
        <v>0</v>
      </c>
      <c r="E200" s="130">
        <f>E70-E183</f>
        <v>0</v>
      </c>
      <c r="F200" s="130">
        <f>F70-F183</f>
        <v>0</v>
      </c>
      <c r="G200" s="129">
        <f>SUM(D200:F200)</f>
        <v>0</v>
      </c>
      <c r="H200" s="132"/>
    </row>
    <row r="201" spans="1:9">
      <c r="A201" s="127"/>
      <c r="B201" s="119"/>
      <c r="C201" s="119"/>
      <c r="D201" s="133"/>
      <c r="E201" s="133"/>
      <c r="F201" s="133"/>
      <c r="G201" s="134"/>
      <c r="H201" s="125"/>
    </row>
    <row r="202" spans="1:9">
      <c r="A202" s="117"/>
      <c r="B202" s="118" t="s">
        <v>238</v>
      </c>
      <c r="C202" s="118"/>
      <c r="D202" s="119"/>
      <c r="E202" s="119"/>
      <c r="F202" s="119"/>
      <c r="G202" s="119"/>
      <c r="H202" s="125"/>
    </row>
    <row r="203" spans="1:9">
      <c r="A203" s="117"/>
      <c r="B203" s="121" t="s">
        <v>228</v>
      </c>
      <c r="C203" s="121">
        <v>2016</v>
      </c>
      <c r="D203" s="121">
        <v>2017</v>
      </c>
      <c r="E203" s="121">
        <v>2018</v>
      </c>
      <c r="F203" s="121">
        <v>2019</v>
      </c>
      <c r="G203" s="121" t="s">
        <v>7</v>
      </c>
      <c r="H203" s="122" t="s">
        <v>229</v>
      </c>
    </row>
    <row r="204" spans="1:9" ht="15.75" customHeight="1">
      <c r="A204" s="117"/>
      <c r="B204" s="119" t="s">
        <v>180</v>
      </c>
      <c r="C204" s="130">
        <f>C125-C4</f>
        <v>-224.4521866417399</v>
      </c>
      <c r="D204" s="130">
        <f>D125-D4</f>
        <v>-240.00741193832005</v>
      </c>
      <c r="E204" s="130">
        <f>E125-E4</f>
        <v>-241.89547341807997</v>
      </c>
      <c r="F204" s="130">
        <f>F125-F4</f>
        <v>-251.63285754971002</v>
      </c>
      <c r="G204" s="129" t="e">
        <f>#N/A</f>
        <v>#N/A</v>
      </c>
      <c r="H204" s="319" t="s">
        <v>239</v>
      </c>
    </row>
    <row r="205" spans="1:9">
      <c r="A205" s="117"/>
      <c r="B205" s="119" t="s">
        <v>186</v>
      </c>
      <c r="C205" s="130">
        <f>C131-C8</f>
        <v>-270.30373200000008</v>
      </c>
      <c r="D205" s="130">
        <f>D131-D8</f>
        <v>-288.54210599999988</v>
      </c>
      <c r="E205" s="130">
        <f>E131-E8</f>
        <v>-291.10388400000011</v>
      </c>
      <c r="F205" s="130">
        <f>F131-F8</f>
        <v>-298.31975999999986</v>
      </c>
      <c r="G205" s="129" t="e">
        <f>#N/A</f>
        <v>#N/A</v>
      </c>
      <c r="H205" s="319"/>
    </row>
    <row r="206" spans="1:9">
      <c r="A206" s="117"/>
      <c r="B206" s="119" t="s">
        <v>189</v>
      </c>
      <c r="C206" s="130">
        <f>C139-C22</f>
        <v>45.851545358265014</v>
      </c>
      <c r="D206" s="130">
        <f>D139-D22</f>
        <v>48.534694061683012</v>
      </c>
      <c r="E206" s="130">
        <f>E139-E22</f>
        <v>49.208410581915984</v>
      </c>
      <c r="F206" s="130">
        <f>F139-F22</f>
        <v>46.686902450288983</v>
      </c>
      <c r="G206" s="129" t="e">
        <f>#N/A</f>
        <v>#N/A</v>
      </c>
      <c r="H206" s="319"/>
    </row>
    <row r="207" spans="1:9">
      <c r="A207" s="117"/>
      <c r="B207" s="119" t="s">
        <v>190</v>
      </c>
      <c r="C207" s="130">
        <f>C140-C28</f>
        <v>-40.314687774851024</v>
      </c>
      <c r="D207" s="130">
        <f>D140-D28</f>
        <v>132.116209699975</v>
      </c>
      <c r="E207" s="130">
        <f>E140-E28</f>
        <v>171.96989354488596</v>
      </c>
      <c r="F207" s="130">
        <f>F140-F28</f>
        <v>199.49066877985499</v>
      </c>
      <c r="G207" s="129" t="e">
        <f>#N/A</f>
        <v>#N/A</v>
      </c>
      <c r="H207" s="319"/>
      <c r="I207" s="1"/>
    </row>
    <row r="208" spans="1:9">
      <c r="A208" s="117"/>
      <c r="B208" s="119" t="s">
        <v>47</v>
      </c>
      <c r="C208" s="130">
        <f>C141-C30</f>
        <v>0</v>
      </c>
      <c r="D208" s="130">
        <f>D141-D30</f>
        <v>0</v>
      </c>
      <c r="E208" s="130">
        <f>E141-E30</f>
        <v>0</v>
      </c>
      <c r="F208" s="130">
        <f>F141-F30</f>
        <v>0</v>
      </c>
      <c r="G208" s="129" t="e">
        <f>#N/A</f>
        <v>#N/A</v>
      </c>
      <c r="H208" s="126"/>
    </row>
    <row r="209" spans="1:8">
      <c r="A209" s="117"/>
      <c r="B209" s="119" t="s">
        <v>51</v>
      </c>
      <c r="C209" s="130">
        <f>C142-C32</f>
        <v>0</v>
      </c>
      <c r="D209" s="130" t="e">
        <f>#N/A</f>
        <v>#N/A</v>
      </c>
      <c r="E209" s="130" t="e">
        <f>#N/A</f>
        <v>#N/A</v>
      </c>
      <c r="F209" s="130" t="e">
        <f>#N/A</f>
        <v>#N/A</v>
      </c>
      <c r="G209" s="129" t="e">
        <f>#N/A</f>
        <v>#N/A</v>
      </c>
      <c r="H209" s="126"/>
    </row>
    <row r="210" spans="1:8">
      <c r="A210" s="117"/>
      <c r="B210" s="119" t="s">
        <v>192</v>
      </c>
      <c r="C210" s="130">
        <f>C143-C33</f>
        <v>2.9976021664879227E-14</v>
      </c>
      <c r="D210" s="130" t="e">
        <f>#N/A</f>
        <v>#N/A</v>
      </c>
      <c r="E210" s="130" t="e">
        <f>#N/A</f>
        <v>#N/A</v>
      </c>
      <c r="F210" s="130" t="e">
        <f>#N/A</f>
        <v>#N/A</v>
      </c>
      <c r="G210" s="129" t="e">
        <f>#N/A</f>
        <v>#N/A</v>
      </c>
      <c r="H210" s="135"/>
    </row>
    <row r="211" spans="1:8">
      <c r="A211" s="117"/>
      <c r="B211" s="119"/>
      <c r="C211" s="119"/>
      <c r="D211" s="119"/>
      <c r="E211" s="119"/>
      <c r="F211" s="119"/>
      <c r="G211" s="119"/>
      <c r="H211" s="135"/>
    </row>
    <row r="212" spans="1:8">
      <c r="A212" s="117"/>
      <c r="B212" s="118" t="s">
        <v>240</v>
      </c>
      <c r="C212" s="118"/>
      <c r="D212" s="119"/>
      <c r="E212" s="119"/>
      <c r="F212" s="119"/>
      <c r="G212" s="119"/>
      <c r="H212" s="135"/>
    </row>
    <row r="213" spans="1:8">
      <c r="A213" s="127"/>
      <c r="B213" s="121" t="s">
        <v>228</v>
      </c>
      <c r="C213" s="121">
        <v>2016</v>
      </c>
      <c r="D213" s="121">
        <v>2017</v>
      </c>
      <c r="E213" s="121">
        <v>2018</v>
      </c>
      <c r="F213" s="121">
        <v>2019</v>
      </c>
      <c r="G213" s="121" t="s">
        <v>7</v>
      </c>
      <c r="H213" s="122" t="s">
        <v>229</v>
      </c>
    </row>
    <row r="214" spans="1:8">
      <c r="A214" s="127"/>
      <c r="B214" s="119" t="s">
        <v>241</v>
      </c>
      <c r="C214" s="130">
        <f>C164-C75</f>
        <v>1.1800000000022237E-2</v>
      </c>
      <c r="D214" s="130">
        <f>D164-D75</f>
        <v>-6.5399999999726788E-4</v>
      </c>
      <c r="E214" s="130">
        <f>E164-E75</f>
        <v>1.1772999999948297E-4</v>
      </c>
      <c r="F214" s="130">
        <f>F164-F75</f>
        <v>2.1111852700244071E-3</v>
      </c>
      <c r="G214" s="129">
        <f>SUM(C214:F214)</f>
        <v>1.3374915270048859E-2</v>
      </c>
      <c r="H214" s="135"/>
    </row>
    <row r="215" spans="1:8">
      <c r="A215" s="127"/>
      <c r="B215" s="131" t="s">
        <v>242</v>
      </c>
      <c r="C215" s="136">
        <f>C239-C67</f>
        <v>-5.6559201766503975E-12</v>
      </c>
      <c r="D215" s="136" t="e">
        <f>D239-D67</f>
        <v>#N/A</v>
      </c>
      <c r="E215" s="136" t="e">
        <f>E239-E67</f>
        <v>#N/A</v>
      </c>
      <c r="F215" s="136" t="e">
        <f>F239-F67</f>
        <v>#N/A</v>
      </c>
      <c r="G215" s="129" t="e">
        <f>SUM(D215:F215)</f>
        <v>#N/A</v>
      </c>
      <c r="H215" s="135"/>
    </row>
    <row r="216" spans="1:8">
      <c r="A216" s="127"/>
      <c r="B216" s="137" t="s">
        <v>243</v>
      </c>
      <c r="C216" s="130">
        <f>(C182-C183)-(C171-C167)</f>
        <v>0</v>
      </c>
      <c r="D216" s="130">
        <f>(D182-D183)-(D171-D167)</f>
        <v>0</v>
      </c>
      <c r="E216" s="130">
        <f>(E182-E183)-(E171-E167)</f>
        <v>0</v>
      </c>
      <c r="F216" s="130">
        <f>(F182-F183)-(F171-F167)</f>
        <v>0</v>
      </c>
      <c r="G216" s="129">
        <f>SUM(D216:F216)</f>
        <v>0</v>
      </c>
      <c r="H216" s="126"/>
    </row>
    <row r="217" spans="1:8">
      <c r="A217" s="127"/>
      <c r="B217" s="119"/>
      <c r="C217" s="119"/>
      <c r="D217" s="138"/>
      <c r="E217" s="138"/>
      <c r="F217" s="138"/>
      <c r="G217" s="119"/>
      <c r="H217" s="135"/>
    </row>
    <row r="218" spans="1:8">
      <c r="A218" s="127"/>
      <c r="B218" s="118" t="s">
        <v>244</v>
      </c>
      <c r="C218" s="118"/>
      <c r="D218" s="119"/>
      <c r="E218" s="119"/>
      <c r="F218" s="119"/>
      <c r="G218" s="119"/>
      <c r="H218" s="135"/>
    </row>
    <row r="219" spans="1:8">
      <c r="A219" s="127"/>
      <c r="B219" s="121" t="s">
        <v>228</v>
      </c>
      <c r="C219" s="121">
        <v>2016</v>
      </c>
      <c r="D219" s="121">
        <v>2017</v>
      </c>
      <c r="E219" s="121">
        <v>2018</v>
      </c>
      <c r="F219" s="121">
        <v>2019</v>
      </c>
      <c r="G219" s="121" t="s">
        <v>7</v>
      </c>
      <c r="H219" s="122" t="s">
        <v>229</v>
      </c>
    </row>
    <row r="220" spans="1:8">
      <c r="A220" s="127"/>
      <c r="B220" s="139" t="s">
        <v>245</v>
      </c>
      <c r="C220" s="140">
        <f>C15</f>
        <v>182.08791220000001</v>
      </c>
      <c r="D220" s="140">
        <f>D15</f>
        <v>248.444089961</v>
      </c>
      <c r="E220" s="140">
        <f>E15</f>
        <v>249.098552004</v>
      </c>
      <c r="F220" s="140">
        <f>F15</f>
        <v>247.51132661720001</v>
      </c>
      <c r="G220" s="140">
        <f>SUM(C220:F220)</f>
        <v>927.14188078220002</v>
      </c>
    </row>
    <row r="221" spans="1:8">
      <c r="A221" s="127"/>
      <c r="B221" s="137" t="s">
        <v>246</v>
      </c>
      <c r="C221" s="123">
        <f>C33</f>
        <v>-1.2522714238188799</v>
      </c>
      <c r="D221" s="123">
        <f>D33</f>
        <v>23.245769197900099</v>
      </c>
      <c r="E221" s="123">
        <f>E33</f>
        <v>56.0104153238374</v>
      </c>
      <c r="F221" s="123">
        <f>F33</f>
        <v>90.383928432566606</v>
      </c>
      <c r="G221" s="123">
        <f>SUM(C221:F221)</f>
        <v>168.38784153048522</v>
      </c>
      <c r="H221" s="135"/>
    </row>
    <row r="222" spans="1:8">
      <c r="A222" s="127"/>
      <c r="B222" s="139" t="s">
        <v>247</v>
      </c>
      <c r="C222" s="140">
        <f>C38</f>
        <v>0</v>
      </c>
      <c r="D222" s="140">
        <f>D38</f>
        <v>0</v>
      </c>
      <c r="E222" s="141">
        <f>E38</f>
        <v>0.23245779800536001</v>
      </c>
      <c r="F222" s="141">
        <f>F38</f>
        <v>0.56010435361397803</v>
      </c>
      <c r="G222" s="140">
        <f>SUM(C222:F222)</f>
        <v>0.79256215161933807</v>
      </c>
    </row>
    <row r="223" spans="1:8" ht="47.25">
      <c r="A223" s="127"/>
      <c r="B223" s="142" t="s">
        <v>248</v>
      </c>
      <c r="C223" s="143">
        <f>C222/C221</f>
        <v>0</v>
      </c>
      <c r="D223" s="143">
        <f>D222/D221</f>
        <v>0</v>
      </c>
      <c r="E223" s="143">
        <f>E222/E221</f>
        <v>4.150260208951327E-3</v>
      </c>
      <c r="F223" s="143">
        <f>F222/F221</f>
        <v>6.196946330252277E-3</v>
      </c>
      <c r="G223" s="143">
        <f>G222/G221</f>
        <v>4.7067659067050356E-3</v>
      </c>
      <c r="H223" s="126" t="s">
        <v>249</v>
      </c>
    </row>
    <row r="224" spans="1:8">
      <c r="A224" s="127"/>
      <c r="B224" s="139" t="s">
        <v>250</v>
      </c>
      <c r="C224" s="140">
        <f>C181</f>
        <v>79.323961584999594</v>
      </c>
      <c r="D224" s="140">
        <f>D181</f>
        <v>51.642730891390201</v>
      </c>
      <c r="E224" s="140">
        <f>E181</f>
        <v>26.197978036127299</v>
      </c>
      <c r="F224" s="140">
        <f>F181</f>
        <v>24.409356775901799</v>
      </c>
      <c r="G224" s="140"/>
      <c r="H224" s="135"/>
    </row>
    <row r="225" spans="1:8">
      <c r="A225" s="127"/>
      <c r="B225" s="137" t="s">
        <v>251</v>
      </c>
      <c r="C225" s="130">
        <f>C224+C242</f>
        <v>51.642730891399694</v>
      </c>
      <c r="D225" s="130">
        <f>D224+D242</f>
        <v>26.197978036129925</v>
      </c>
      <c r="E225" s="130">
        <f>E224+E242</f>
        <v>24.409356775901845</v>
      </c>
      <c r="F225" s="130">
        <f>F224+F242</f>
        <v>39.02284214223657</v>
      </c>
      <c r="G225" s="144"/>
      <c r="H225" s="135"/>
    </row>
    <row r="226" spans="1:8">
      <c r="A226" s="127"/>
      <c r="B226" s="145" t="s">
        <v>252</v>
      </c>
      <c r="C226" s="123">
        <f>C225-D224</f>
        <v>9.4928509497549385E-12</v>
      </c>
      <c r="D226" s="123">
        <f>D225-E224</f>
        <v>2.6254554086335702E-12</v>
      </c>
      <c r="E226" s="123">
        <f>E225-F224</f>
        <v>4.6185277824406512E-14</v>
      </c>
      <c r="F226" s="123"/>
      <c r="G226" s="123"/>
      <c r="H226" s="126"/>
    </row>
    <row r="227" spans="1:8">
      <c r="A227" s="127"/>
      <c r="B227" s="139" t="s">
        <v>253</v>
      </c>
      <c r="C227" s="140">
        <f>C161</f>
        <v>100.62336666639</v>
      </c>
      <c r="D227" s="140">
        <f>D161</f>
        <v>285.71524714473702</v>
      </c>
      <c r="E227" s="140">
        <f>E161</f>
        <v>292.73983653777998</v>
      </c>
      <c r="F227" s="140">
        <f>F161</f>
        <v>272.90794316434199</v>
      </c>
      <c r="G227" s="146"/>
      <c r="H227" s="135"/>
    </row>
    <row r="228" spans="1:8">
      <c r="A228" s="127"/>
      <c r="B228" s="137" t="s">
        <v>254</v>
      </c>
      <c r="C228" s="130">
        <f>C165</f>
        <v>-100.30459736</v>
      </c>
      <c r="D228" s="130">
        <f>D165</f>
        <v>-288.16000000000003</v>
      </c>
      <c r="E228" s="130">
        <f>E165</f>
        <v>-239.29599999999999</v>
      </c>
      <c r="F228" s="130">
        <f>F165</f>
        <v>-139.06200000000001</v>
      </c>
      <c r="G228" s="146"/>
      <c r="H228" s="135"/>
    </row>
    <row r="229" spans="1:8">
      <c r="A229" s="127"/>
      <c r="B229" s="137" t="s">
        <v>255</v>
      </c>
      <c r="C229" s="130">
        <f>C172</f>
        <v>-28</v>
      </c>
      <c r="D229" s="130">
        <f>D172</f>
        <v>-23</v>
      </c>
      <c r="E229" s="130">
        <f>E172</f>
        <v>-55.232457798005399</v>
      </c>
      <c r="F229" s="130">
        <f>F172</f>
        <v>-119.232457798005</v>
      </c>
      <c r="G229" s="146"/>
      <c r="H229" s="135"/>
    </row>
    <row r="230" spans="1:8">
      <c r="A230" s="127"/>
      <c r="B230" s="142" t="s">
        <v>256</v>
      </c>
      <c r="C230" s="130">
        <f>C171</f>
        <v>90</v>
      </c>
      <c r="D230" s="130">
        <f>D171</f>
        <v>23</v>
      </c>
      <c r="E230" s="130">
        <f>E171</f>
        <v>55</v>
      </c>
      <c r="F230" s="130">
        <f>F171</f>
        <v>119</v>
      </c>
      <c r="G230" s="146"/>
      <c r="H230" s="135"/>
    </row>
    <row r="231" spans="1:8">
      <c r="A231" s="127"/>
      <c r="B231" s="142" t="s">
        <v>257</v>
      </c>
      <c r="C231" s="130">
        <f>C55</f>
        <v>90</v>
      </c>
      <c r="D231" s="130">
        <f>D55</f>
        <v>23</v>
      </c>
      <c r="E231" s="130">
        <f>E55</f>
        <v>55</v>
      </c>
      <c r="F231" s="130">
        <f>F55</f>
        <v>119</v>
      </c>
      <c r="G231" s="146"/>
      <c r="H231" s="135"/>
    </row>
    <row r="232" spans="1:8">
      <c r="A232" s="127"/>
      <c r="B232" s="142" t="s">
        <v>258</v>
      </c>
      <c r="C232" s="130">
        <f>C169</f>
        <v>62</v>
      </c>
      <c r="D232" s="130">
        <f>D169</f>
        <v>0</v>
      </c>
      <c r="E232" s="130">
        <f>E169</f>
        <v>0</v>
      </c>
      <c r="F232" s="130">
        <f>F169</f>
        <v>0</v>
      </c>
      <c r="G232" s="146"/>
      <c r="H232" s="135"/>
    </row>
    <row r="233" spans="1:8">
      <c r="A233" s="127"/>
      <c r="B233" s="142" t="s">
        <v>257</v>
      </c>
      <c r="C233" s="130">
        <f>C50</f>
        <v>62</v>
      </c>
      <c r="D233" s="130">
        <f>D50</f>
        <v>0</v>
      </c>
      <c r="E233" s="130">
        <f>E50</f>
        <v>0</v>
      </c>
      <c r="F233" s="130">
        <f>F50</f>
        <v>0</v>
      </c>
      <c r="G233" s="119"/>
      <c r="H233" s="135"/>
    </row>
    <row r="234" spans="1:8">
      <c r="A234" s="127"/>
      <c r="B234" s="137" t="s">
        <v>259</v>
      </c>
      <c r="C234" s="130">
        <f>C70</f>
        <v>197</v>
      </c>
      <c r="D234" s="130">
        <f>D70</f>
        <v>174</v>
      </c>
      <c r="E234" s="130">
        <f>E70</f>
        <v>119</v>
      </c>
      <c r="F234" s="130">
        <f>F70</f>
        <v>0</v>
      </c>
      <c r="G234" s="146"/>
      <c r="H234" s="135"/>
    </row>
    <row r="235" spans="1:8">
      <c r="A235" s="127"/>
      <c r="B235" s="137" t="s">
        <v>260</v>
      </c>
      <c r="C235" s="130">
        <f>C69</f>
        <v>181.36294324646499</v>
      </c>
      <c r="D235" s="130">
        <f>D69</f>
        <v>260.12147852067</v>
      </c>
      <c r="E235" s="130">
        <f>E69</f>
        <v>298.57335838684702</v>
      </c>
      <c r="F235" s="130">
        <f>F69</f>
        <v>333.16489628901701</v>
      </c>
      <c r="G235" s="144"/>
      <c r="H235" s="135"/>
    </row>
    <row r="236" spans="1:8">
      <c r="A236" s="127"/>
      <c r="B236" s="147" t="s">
        <v>261</v>
      </c>
      <c r="C236" s="123">
        <f>C234/C235</f>
        <v>1.0862196900514836</v>
      </c>
      <c r="D236" s="123">
        <f>D234/D235</f>
        <v>0.66891823385577698</v>
      </c>
      <c r="E236" s="123">
        <f>E234/E235</f>
        <v>0.39856201719718565</v>
      </c>
      <c r="F236" s="123">
        <f>F234/F235</f>
        <v>0</v>
      </c>
      <c r="G236" s="119"/>
      <c r="H236" s="135"/>
    </row>
    <row r="237" spans="1:8">
      <c r="A237" s="127"/>
      <c r="B237" s="137" t="s">
        <v>262</v>
      </c>
      <c r="C237" s="130">
        <f>C65</f>
        <v>2475.4546985041802</v>
      </c>
      <c r="D237" s="130" t="e">
        <f>#N/A</f>
        <v>#N/A</v>
      </c>
      <c r="E237" s="130" t="e">
        <f>#N/A</f>
        <v>#N/A</v>
      </c>
      <c r="F237" s="130" t="e">
        <f>#N/A</f>
        <v>#N/A</v>
      </c>
      <c r="G237" s="144"/>
      <c r="H237" s="148"/>
    </row>
    <row r="238" spans="1:8">
      <c r="A238" s="127"/>
      <c r="B238" s="137" t="s">
        <v>263</v>
      </c>
      <c r="C238" s="130">
        <f>C66</f>
        <v>2270.1496867404799</v>
      </c>
      <c r="D238" s="130" t="e">
        <f>#N/A</f>
        <v>#N/A</v>
      </c>
      <c r="E238" s="130" t="e">
        <f>#N/A</f>
        <v>#N/A</v>
      </c>
      <c r="F238" s="130" t="e">
        <f>#N/A</f>
        <v>#N/A</v>
      </c>
      <c r="G238" s="149"/>
      <c r="H238" s="148"/>
    </row>
    <row r="239" spans="1:8">
      <c r="A239" s="127"/>
      <c r="B239" s="147" t="s">
        <v>264</v>
      </c>
      <c r="C239" s="129">
        <f>C237-C238</f>
        <v>205.30501176370035</v>
      </c>
      <c r="D239" s="129" t="e">
        <f>D237-D238</f>
        <v>#N/A</v>
      </c>
      <c r="E239" s="129" t="e">
        <f>E237-E238</f>
        <v>#N/A</v>
      </c>
      <c r="F239" s="129" t="e">
        <f>F237-F238</f>
        <v>#N/A</v>
      </c>
      <c r="G239" s="119"/>
      <c r="H239" s="135"/>
    </row>
    <row r="240" spans="1:8">
      <c r="A240" s="127"/>
      <c r="B240" s="137" t="s">
        <v>265</v>
      </c>
      <c r="C240" s="130">
        <f>C146+C163+C167</f>
        <v>1939.0063676821101</v>
      </c>
      <c r="D240" s="130">
        <f>D146+D163+D167</f>
        <v>1915.9090301558599</v>
      </c>
      <c r="E240" s="130">
        <f>E146+E163+E167</f>
        <v>1948.25911867325</v>
      </c>
      <c r="F240" s="130">
        <f>F146+F163+F167</f>
        <v>2025.26924296128</v>
      </c>
      <c r="G240" s="119"/>
      <c r="H240" s="135"/>
    </row>
    <row r="241" spans="1:8">
      <c r="A241" s="127"/>
      <c r="B241" s="137" t="s">
        <v>266</v>
      </c>
      <c r="C241" s="130">
        <f>C152+C164+C170</f>
        <v>1966.68759837571</v>
      </c>
      <c r="D241" s="130">
        <f>D152+D164+D170</f>
        <v>1941.3537830111202</v>
      </c>
      <c r="E241" s="130">
        <f>E152+E164+E170</f>
        <v>1950.0477399334754</v>
      </c>
      <c r="F241" s="130">
        <f>F152+F164+F170</f>
        <v>2010.6557575949453</v>
      </c>
      <c r="G241" s="119"/>
      <c r="H241" s="135"/>
    </row>
    <row r="242" spans="1:8">
      <c r="A242" s="127"/>
      <c r="B242" s="147" t="s">
        <v>264</v>
      </c>
      <c r="C242" s="129">
        <f>C240-C241</f>
        <v>-27.6812306935999</v>
      </c>
      <c r="D242" s="129">
        <f>D240-D241</f>
        <v>-25.444752855260276</v>
      </c>
      <c r="E242" s="129">
        <f>E240-E241</f>
        <v>-1.7886212602254545</v>
      </c>
      <c r="F242" s="129">
        <f>F240-F241</f>
        <v>14.613485366334771</v>
      </c>
      <c r="G242" s="119"/>
      <c r="H242" s="135"/>
    </row>
    <row r="243" spans="1:8">
      <c r="A243" s="127"/>
      <c r="B243" s="147" t="s">
        <v>267</v>
      </c>
      <c r="C243" s="123">
        <f>C242-SUM(C227:C229)</f>
        <v>1.0103917702508625E-11</v>
      </c>
      <c r="D243" s="123">
        <f>D242-SUM(D227:D229)</f>
        <v>2.7284841053187847E-12</v>
      </c>
      <c r="E243" s="123">
        <f>E242-SUM(E227:E229)</f>
        <v>-4.2632564145606011E-14</v>
      </c>
      <c r="F243" s="123">
        <f>F242-SUM(F227:F229)</f>
        <v>-2.2026824808563106E-12</v>
      </c>
      <c r="G243" s="123"/>
      <c r="H243" s="135"/>
    </row>
    <row r="244" spans="1:8">
      <c r="A244" s="127"/>
      <c r="B244" s="147" t="s">
        <v>268</v>
      </c>
      <c r="C244" s="123">
        <f>C242-C239</f>
        <v>-232.98624245730025</v>
      </c>
      <c r="D244" s="123" t="e">
        <f>D242-D239</f>
        <v>#N/A</v>
      </c>
      <c r="E244" s="123" t="e">
        <f>E242-E239</f>
        <v>#N/A</v>
      </c>
      <c r="F244" s="123" t="e">
        <f>F242-F239</f>
        <v>#N/A</v>
      </c>
      <c r="G244" s="123"/>
      <c r="H244" s="135"/>
    </row>
    <row r="245" spans="1:8">
      <c r="A245" s="127"/>
      <c r="B245" s="147"/>
      <c r="C245" s="147"/>
      <c r="D245" s="130"/>
      <c r="E245" s="130"/>
      <c r="F245" s="130"/>
      <c r="G245" s="119"/>
      <c r="H245" s="135"/>
    </row>
    <row r="246" spans="1:8">
      <c r="A246" s="127"/>
      <c r="B246" s="147" t="s">
        <v>269</v>
      </c>
      <c r="C246" s="147"/>
      <c r="D246" s="137"/>
      <c r="E246" s="137"/>
      <c r="F246" s="137"/>
      <c r="G246" s="119"/>
      <c r="H246" s="135"/>
    </row>
    <row r="247" spans="1:8">
      <c r="A247" s="127"/>
      <c r="B247" s="150" t="s">
        <v>228</v>
      </c>
      <c r="C247" s="121">
        <v>2016</v>
      </c>
      <c r="D247" s="121">
        <v>2017</v>
      </c>
      <c r="E247" s="121">
        <v>2018</v>
      </c>
      <c r="F247" s="121">
        <v>2019</v>
      </c>
      <c r="G247" s="121" t="s">
        <v>7</v>
      </c>
      <c r="H247" s="122" t="s">
        <v>229</v>
      </c>
    </row>
    <row r="248" spans="1:8" ht="17.25">
      <c r="A248" s="127"/>
      <c r="B248" s="151" t="s">
        <v>270</v>
      </c>
      <c r="C248" s="152">
        <f>C220+C221-C260</f>
        <v>180.83564077618112</v>
      </c>
      <c r="D248" s="152">
        <f>D220+D221-D222</f>
        <v>271.68985915890011</v>
      </c>
      <c r="E248" s="152">
        <f>E220+E221-E222</f>
        <v>304.87650952983199</v>
      </c>
      <c r="F248" s="152">
        <f>F220+F221-F222</f>
        <v>337.33515069615265</v>
      </c>
      <c r="G248" s="144">
        <f>SUM(C248:F248)</f>
        <v>1094.737160161066</v>
      </c>
      <c r="H248" s="135"/>
    </row>
    <row r="249" spans="1:8">
      <c r="A249" s="127"/>
      <c r="B249" s="137" t="s">
        <v>271</v>
      </c>
      <c r="C249" s="130">
        <f>C220+C221-C260</f>
        <v>180.83564077618112</v>
      </c>
      <c r="D249" s="130">
        <f>D220+0.75*D221</f>
        <v>265.8784168594251</v>
      </c>
      <c r="E249" s="130">
        <f>E220+0.75*E221</f>
        <v>291.10636349687803</v>
      </c>
      <c r="F249" s="130">
        <f>F220+0.75*F221</f>
        <v>315.29927294162496</v>
      </c>
      <c r="G249" s="144" t="e">
        <f>#N/A</f>
        <v>#N/A</v>
      </c>
      <c r="H249" s="135"/>
    </row>
    <row r="250" spans="1:8" ht="17.25">
      <c r="A250" s="127"/>
      <c r="B250" s="151" t="s">
        <v>272</v>
      </c>
      <c r="C250" s="152">
        <f>C224+C227-C260</f>
        <v>179.94732825138959</v>
      </c>
      <c r="D250" s="152">
        <f>D224+D227-C222</f>
        <v>337.35797803612724</v>
      </c>
      <c r="E250" s="152">
        <f>E224+E227-D222</f>
        <v>318.9378145739073</v>
      </c>
      <c r="F250" s="152">
        <f>F224+F227-E222</f>
        <v>297.08484214223841</v>
      </c>
      <c r="G250" s="144" t="e">
        <f>#N/A</f>
        <v>#N/A</v>
      </c>
      <c r="H250" s="135"/>
    </row>
    <row r="251" spans="1:8">
      <c r="A251" s="127"/>
      <c r="B251" s="137" t="s">
        <v>273</v>
      </c>
      <c r="C251" s="130">
        <f>C224+C227-C260</f>
        <v>179.94732825138959</v>
      </c>
      <c r="D251" s="130">
        <f>D224+D227-C221*0.25</f>
        <v>337.67104589208196</v>
      </c>
      <c r="E251" s="130">
        <f>E224+E227-D221*0.25</f>
        <v>313.1263722744323</v>
      </c>
      <c r="F251" s="130">
        <f>F224+F227-E221*0.25</f>
        <v>283.31469610928445</v>
      </c>
      <c r="G251" s="144" t="e">
        <f>#N/A</f>
        <v>#N/A</v>
      </c>
      <c r="H251" s="135"/>
    </row>
    <row r="252" spans="1:8">
      <c r="A252" s="127"/>
      <c r="B252" s="153" t="s">
        <v>274</v>
      </c>
      <c r="C252" s="154">
        <f>C250-C251</f>
        <v>0</v>
      </c>
      <c r="D252" s="154">
        <f>D250-D251</f>
        <v>-0.31306785595472775</v>
      </c>
      <c r="E252" s="154">
        <f>E250-E251</f>
        <v>5.8114422994750043</v>
      </c>
      <c r="F252" s="154">
        <f>F250-F251</f>
        <v>13.77014603295396</v>
      </c>
      <c r="G252" s="144" t="e">
        <f>#N/A</f>
        <v>#N/A</v>
      </c>
      <c r="H252" s="135"/>
    </row>
    <row r="253" spans="1:8" ht="17.25">
      <c r="A253" s="127"/>
      <c r="B253" s="151" t="s">
        <v>275</v>
      </c>
      <c r="C253" s="152">
        <f>C224+C227-C260-(C230-C231)+(C232-C233)</f>
        <v>179.94732825138959</v>
      </c>
      <c r="D253" s="152">
        <f>D224+D227-C222-(D230-D231)+(D232-D233)</f>
        <v>337.35797803612724</v>
      </c>
      <c r="E253" s="152">
        <f>E224+E227-D222-(E230-E231)+(E232-E233)</f>
        <v>318.9378145739073</v>
      </c>
      <c r="F253" s="152">
        <f>F224+F227-E222-(F230-F231)+(F232-F233)</f>
        <v>297.08484214223841</v>
      </c>
      <c r="G253" s="144" t="e">
        <f>#N/A</f>
        <v>#N/A</v>
      </c>
      <c r="H253" s="135"/>
    </row>
    <row r="254" spans="1:8" ht="18.75">
      <c r="A254" s="127"/>
      <c r="B254" s="155" t="s">
        <v>273</v>
      </c>
      <c r="C254" s="156">
        <f>C224+C227-C260-(C230-C231)+(C232-C233)</f>
        <v>179.94732825138959</v>
      </c>
      <c r="D254" s="156">
        <f>D224+D227-0.25*C221-(D230-D231)+(D232-D233)</f>
        <v>337.67104589208196</v>
      </c>
      <c r="E254" s="156">
        <f>E224+E227-0.25*D221-(E230-E231)+(E232-E233)</f>
        <v>313.1263722744323</v>
      </c>
      <c r="F254" s="156">
        <f>F224+F227-0.25*E221-(F230-F231)+(F232-F233)</f>
        <v>283.31469610928445</v>
      </c>
      <c r="G254" s="144" t="e">
        <f>#N/A</f>
        <v>#N/A</v>
      </c>
    </row>
    <row r="255" spans="1:8">
      <c r="A255" s="127"/>
      <c r="B255" s="153" t="s">
        <v>274</v>
      </c>
      <c r="C255" s="154">
        <f>C253-C250</f>
        <v>0</v>
      </c>
      <c r="D255" s="154">
        <f>D253-D250</f>
        <v>0</v>
      </c>
      <c r="E255" s="154">
        <f>E253-E250</f>
        <v>0</v>
      </c>
      <c r="F255" s="154">
        <f>F253-F250</f>
        <v>0</v>
      </c>
      <c r="G255" s="144" t="e">
        <f>#N/A</f>
        <v>#N/A</v>
      </c>
      <c r="H255" s="135"/>
    </row>
    <row r="256" spans="1:8" ht="17.25">
      <c r="A256" s="117"/>
      <c r="B256" s="151" t="s">
        <v>276</v>
      </c>
      <c r="C256" s="152">
        <f>MAX(C253,C248)</f>
        <v>180.83564077618112</v>
      </c>
      <c r="D256" s="152">
        <f>MAX(D253,D248)</f>
        <v>337.35797803612724</v>
      </c>
      <c r="E256" s="152">
        <f>MAX(E253,E248)</f>
        <v>318.9378145739073</v>
      </c>
      <c r="F256" s="152">
        <f>MAX(F253,F248)</f>
        <v>337.33515069615265</v>
      </c>
      <c r="G256" s="144" t="e">
        <f>#N/A</f>
        <v>#N/A</v>
      </c>
      <c r="H256" s="135"/>
    </row>
    <row r="257" spans="1:8">
      <c r="A257" s="117"/>
      <c r="B257" s="137" t="s">
        <v>277</v>
      </c>
      <c r="C257" s="130">
        <f>MAX(C251,C249)</f>
        <v>180.83564077618112</v>
      </c>
      <c r="D257" s="130">
        <f>MAX(D251,D249)</f>
        <v>337.67104589208196</v>
      </c>
      <c r="E257" s="130">
        <f>MAX(E251,E249)</f>
        <v>313.1263722744323</v>
      </c>
      <c r="F257" s="130">
        <f>MAX(F251,F249)</f>
        <v>315.29927294162496</v>
      </c>
      <c r="G257" s="144" t="e">
        <f>#N/A</f>
        <v>#N/A</v>
      </c>
      <c r="H257" s="135"/>
    </row>
    <row r="258" spans="1:8">
      <c r="A258" s="117"/>
      <c r="B258" s="137"/>
      <c r="C258" s="130"/>
      <c r="D258" s="130"/>
      <c r="E258" s="130"/>
      <c r="F258" s="130"/>
      <c r="G258" s="144" t="e">
        <f>#N/A</f>
        <v>#N/A</v>
      </c>
      <c r="H258" s="120"/>
    </row>
    <row r="259" spans="1:8">
      <c r="A259" s="117"/>
      <c r="B259" s="147" t="s">
        <v>278</v>
      </c>
      <c r="C259" s="129">
        <f>MAX(0,3-C236)*C235</f>
        <v>347.08882973939495</v>
      </c>
      <c r="D259" s="129">
        <f>MAX(0,3-D236)*D235</f>
        <v>606.36443556200993</v>
      </c>
      <c r="E259" s="129">
        <f>MAX(0,3-E236)*E235</f>
        <v>776.72007516054111</v>
      </c>
      <c r="F259" s="129">
        <f>MAX(0,3-F236)*F235</f>
        <v>999.49468886705108</v>
      </c>
      <c r="G259" s="144" t="e">
        <f>#N/A</f>
        <v>#N/A</v>
      </c>
      <c r="H259" s="120"/>
    </row>
    <row r="260" spans="1:8">
      <c r="A260" s="117"/>
      <c r="B260" s="142" t="s">
        <v>279</v>
      </c>
      <c r="C260" s="142">
        <v>0</v>
      </c>
      <c r="D260" s="157"/>
      <c r="E260" s="137"/>
      <c r="F260" s="134"/>
      <c r="G260" s="134"/>
      <c r="H260" s="120"/>
    </row>
    <row r="261" spans="1:8">
      <c r="A261" s="117"/>
      <c r="B261" s="158" t="s">
        <v>280</v>
      </c>
      <c r="C261" s="159" t="s">
        <v>281</v>
      </c>
      <c r="D261" s="159"/>
      <c r="E261" s="134"/>
      <c r="F261" s="134"/>
      <c r="G261" s="134"/>
      <c r="H261" s="120"/>
    </row>
    <row r="262" spans="1:8">
      <c r="A262" s="117"/>
      <c r="B262" s="134"/>
      <c r="C262" s="134"/>
      <c r="D262" s="134"/>
      <c r="E262" s="134"/>
      <c r="F262" s="134"/>
      <c r="G262" s="134"/>
      <c r="H262" s="120"/>
    </row>
    <row r="263" spans="1:8">
      <c r="A263" s="117"/>
      <c r="B263" s="118" t="s">
        <v>282</v>
      </c>
      <c r="C263" s="118"/>
      <c r="D263" s="119"/>
      <c r="E263" s="119"/>
      <c r="F263" s="119"/>
      <c r="G263" s="119"/>
      <c r="H263" s="120"/>
    </row>
    <row r="264" spans="1:8">
      <c r="A264" s="117"/>
      <c r="B264" s="121" t="s">
        <v>228</v>
      </c>
      <c r="C264" s="121">
        <v>2016</v>
      </c>
      <c r="D264" s="121">
        <v>2017</v>
      </c>
      <c r="E264" s="121">
        <v>2018</v>
      </c>
      <c r="F264" s="121">
        <v>2019</v>
      </c>
      <c r="G264" s="121" t="s">
        <v>7</v>
      </c>
      <c r="H264" s="122" t="s">
        <v>229</v>
      </c>
    </row>
    <row r="265" spans="1:8" ht="45">
      <c r="A265" s="117"/>
      <c r="B265" s="151" t="s">
        <v>283</v>
      </c>
      <c r="C265" s="160">
        <f>C75</f>
        <v>253.26511815999999</v>
      </c>
      <c r="D265" s="160" t="e">
        <f>#N/A</f>
        <v>#N/A</v>
      </c>
      <c r="E265" s="160" t="e">
        <f>#N/A</f>
        <v>#N/A</v>
      </c>
      <c r="F265" s="160" t="e">
        <f>#N/A</f>
        <v>#N/A</v>
      </c>
      <c r="G265" s="144" t="e">
        <f>SUM(C265:F265)</f>
        <v>#N/A</v>
      </c>
      <c r="H265" s="161" t="s">
        <v>284</v>
      </c>
    </row>
    <row r="266" spans="1:8">
      <c r="A266" s="117"/>
      <c r="B266" s="162" t="s">
        <v>285</v>
      </c>
      <c r="C266" s="163">
        <f>C76</f>
        <v>191.26511815999999</v>
      </c>
      <c r="D266" s="163" t="e">
        <f>#N/A</f>
        <v>#N/A</v>
      </c>
      <c r="E266" s="163" t="e">
        <f>#N/A</f>
        <v>#N/A</v>
      </c>
      <c r="F266" s="163" t="e">
        <f>#N/A</f>
        <v>#N/A</v>
      </c>
      <c r="G266" s="144" t="e">
        <f>SUM(C266:F266)</f>
        <v>#N/A</v>
      </c>
      <c r="H266" s="120"/>
    </row>
    <row r="267" spans="1:8">
      <c r="A267" s="117"/>
      <c r="B267" s="142" t="s">
        <v>286</v>
      </c>
      <c r="C267" s="164">
        <f>C86</f>
        <v>146.50517983050801</v>
      </c>
      <c r="D267" s="164">
        <f>D86</f>
        <v>210.55183894999999</v>
      </c>
      <c r="E267" s="164">
        <f>E86</f>
        <v>202.79312056779699</v>
      </c>
      <c r="F267" s="164">
        <f>F86</f>
        <v>117.84736340231299</v>
      </c>
      <c r="G267" s="144">
        <f>SUM(C267:F267)</f>
        <v>677.69750275061801</v>
      </c>
      <c r="H267" s="120"/>
    </row>
    <row r="268" spans="1:8">
      <c r="A268" s="117"/>
      <c r="B268" s="162" t="s">
        <v>287</v>
      </c>
      <c r="C268" s="163">
        <f>C94</f>
        <v>62</v>
      </c>
      <c r="D268" s="163" t="e">
        <f>#N/A</f>
        <v>#N/A</v>
      </c>
      <c r="E268" s="163" t="e">
        <f>#N/A</f>
        <v>#N/A</v>
      </c>
      <c r="F268" s="163" t="e">
        <f>#N/A</f>
        <v>#N/A</v>
      </c>
      <c r="G268" s="144" t="e">
        <f>SUM(C268:F268)</f>
        <v>#N/A</v>
      </c>
      <c r="H268" s="120"/>
    </row>
    <row r="269" spans="1:8">
      <c r="A269" s="117"/>
      <c r="B269" s="142" t="s">
        <v>288</v>
      </c>
      <c r="C269" s="163">
        <f>C95</f>
        <v>62</v>
      </c>
      <c r="D269" s="163" t="e">
        <f>#N/A</f>
        <v>#N/A</v>
      </c>
      <c r="E269" s="163" t="e">
        <f>#N/A</f>
        <v>#N/A</v>
      </c>
      <c r="F269" s="163" t="e">
        <f>#N/A</f>
        <v>#N/A</v>
      </c>
      <c r="G269" s="144" t="e">
        <f>SUM(C269:F269)</f>
        <v>#N/A</v>
      </c>
      <c r="H269" s="120"/>
    </row>
    <row r="270" spans="1:8">
      <c r="A270" s="117"/>
      <c r="B270" s="137" t="s">
        <v>289</v>
      </c>
      <c r="C270" s="165">
        <f>C266/C265</f>
        <v>0.75519723975241015</v>
      </c>
      <c r="D270" s="165" t="e">
        <f>D266/D265</f>
        <v>#N/A</v>
      </c>
      <c r="E270" s="165" t="e">
        <f>E266/E265</f>
        <v>#N/A</v>
      </c>
      <c r="F270" s="165" t="e">
        <f>F266/F265</f>
        <v>#N/A</v>
      </c>
      <c r="G270" s="165" t="e">
        <f>G266/G265</f>
        <v>#N/A</v>
      </c>
      <c r="H270" s="120"/>
    </row>
    <row r="271" spans="1:8">
      <c r="A271" s="117"/>
      <c r="B271" s="137" t="s">
        <v>290</v>
      </c>
      <c r="C271" s="165">
        <f>C268/C265</f>
        <v>0.24480276024758987</v>
      </c>
      <c r="D271" s="165" t="e">
        <f>D268/D265</f>
        <v>#N/A</v>
      </c>
      <c r="E271" s="165" t="e">
        <f>E268/E265</f>
        <v>#N/A</v>
      </c>
      <c r="F271" s="165" t="e">
        <f>F268/F265</f>
        <v>#N/A</v>
      </c>
      <c r="G271" s="165" t="e">
        <f>G268/G265</f>
        <v>#N/A</v>
      </c>
      <c r="H271" s="120"/>
    </row>
    <row r="272" spans="1:8">
      <c r="A272" s="117"/>
      <c r="B272" s="137"/>
      <c r="C272" s="119"/>
      <c r="D272" s="119"/>
      <c r="E272" s="119"/>
      <c r="F272" s="119"/>
      <c r="G272" s="166"/>
      <c r="H272" s="120"/>
    </row>
    <row r="273" spans="1:9" ht="45">
      <c r="A273" s="117"/>
      <c r="B273" s="147" t="s">
        <v>291</v>
      </c>
      <c r="C273" s="167">
        <v>257.17</v>
      </c>
      <c r="D273" s="167">
        <v>222.11</v>
      </c>
      <c r="E273" s="167">
        <v>228.37</v>
      </c>
      <c r="F273" s="116"/>
      <c r="G273" s="168">
        <f>SUM(C273:E273)</f>
        <v>707.65000000000009</v>
      </c>
      <c r="H273" s="161" t="s">
        <v>292</v>
      </c>
    </row>
    <row r="274" spans="1:9">
      <c r="A274" s="117"/>
      <c r="B274" s="137" t="s">
        <v>293</v>
      </c>
      <c r="C274" s="169">
        <f>C265-C273</f>
        <v>-3.90488184000003</v>
      </c>
      <c r="D274" s="169" t="e">
        <f>D265-D273</f>
        <v>#N/A</v>
      </c>
      <c r="E274" s="169" t="e">
        <f>E265-E273</f>
        <v>#N/A</v>
      </c>
      <c r="F274" s="169"/>
      <c r="G274" s="168" t="e">
        <f>SUM(D274:F274)</f>
        <v>#N/A</v>
      </c>
      <c r="H274" s="120"/>
    </row>
    <row r="275" spans="1:9">
      <c r="A275" s="117"/>
      <c r="B275" s="137" t="s">
        <v>293</v>
      </c>
      <c r="C275" s="165">
        <f>C265/C273-1</f>
        <v>-1.5184048839289255E-2</v>
      </c>
      <c r="D275" s="165" t="e">
        <f>D265/D273-1</f>
        <v>#N/A</v>
      </c>
      <c r="E275" s="165" t="e">
        <f>E265/E273-1</f>
        <v>#N/A</v>
      </c>
      <c r="F275" s="165"/>
      <c r="G275" s="170" t="e">
        <f>SUM(C265:E265)/SUM(C273:E273)</f>
        <v>#N/A</v>
      </c>
      <c r="H275" s="120"/>
    </row>
    <row r="276" spans="1:9">
      <c r="A276" s="117"/>
      <c r="B276" s="119"/>
      <c r="C276" s="171">
        <f>C269-C233</f>
        <v>0</v>
      </c>
      <c r="D276" s="171" t="e">
        <f>D269-D233</f>
        <v>#N/A</v>
      </c>
      <c r="E276" s="171" t="e">
        <f>E269-E233</f>
        <v>#N/A</v>
      </c>
      <c r="F276" s="171" t="e">
        <f>F269-F233</f>
        <v>#N/A</v>
      </c>
      <c r="G276" s="119"/>
      <c r="H276" s="120"/>
    </row>
    <row r="277" spans="1:9" ht="47.25">
      <c r="A277" s="117"/>
      <c r="B277" s="172" t="s">
        <v>294</v>
      </c>
      <c r="C277" s="171">
        <f>C267-C248</f>
        <v>-34.33046094567311</v>
      </c>
      <c r="D277" s="171">
        <f>D267-D248</f>
        <v>-61.138020208900116</v>
      </c>
      <c r="E277" s="171">
        <f>E267-E248</f>
        <v>-102.083388962035</v>
      </c>
      <c r="F277" s="171">
        <f>F267-F248</f>
        <v>-219.48778729383966</v>
      </c>
      <c r="G277" s="119"/>
      <c r="H277" s="173" t="s">
        <v>295</v>
      </c>
    </row>
    <row r="278" spans="1:9">
      <c r="A278" s="174"/>
      <c r="B278" s="137" t="s">
        <v>296</v>
      </c>
      <c r="C278" s="130">
        <f>C267-C220</f>
        <v>-35.582732369491993</v>
      </c>
      <c r="D278" s="130">
        <f>D267-D220</f>
        <v>-37.892251011000013</v>
      </c>
      <c r="E278" s="130">
        <f>E267-E220</f>
        <v>-46.305431436203008</v>
      </c>
      <c r="F278" s="130">
        <f>F267-F220</f>
        <v>-129.66396321488702</v>
      </c>
      <c r="G278" s="119"/>
      <c r="H278" s="120"/>
    </row>
    <row r="279" spans="1:9" ht="270">
      <c r="A279" s="174"/>
      <c r="B279" s="172" t="s">
        <v>297</v>
      </c>
      <c r="C279" s="171">
        <f>C266-C254</f>
        <v>11.317789908610393</v>
      </c>
      <c r="D279" s="171" t="e">
        <f>D266-D254</f>
        <v>#N/A</v>
      </c>
      <c r="E279" s="171" t="e">
        <f>E266-E254</f>
        <v>#N/A</v>
      </c>
      <c r="F279" s="171" t="e">
        <f>F266-F254</f>
        <v>#N/A</v>
      </c>
      <c r="G279" s="119"/>
      <c r="H279" s="135" t="s">
        <v>298</v>
      </c>
      <c r="I279" s="98"/>
    </row>
    <row r="280" spans="1:9" ht="31.5">
      <c r="A280" s="174"/>
      <c r="B280" s="172" t="s">
        <v>299</v>
      </c>
      <c r="C280" s="171">
        <f>C266-C256</f>
        <v>10.429477383818863</v>
      </c>
      <c r="D280" s="171" t="e">
        <f>D266-D256</f>
        <v>#N/A</v>
      </c>
      <c r="E280" s="171" t="e">
        <f>E266-E256</f>
        <v>#N/A</v>
      </c>
      <c r="F280" s="171" t="e">
        <f>F266-F256</f>
        <v>#N/A</v>
      </c>
      <c r="G280" s="119"/>
      <c r="H280" s="120"/>
    </row>
    <row r="281" spans="1:9">
      <c r="A281" s="174"/>
      <c r="B281" s="119"/>
      <c r="C281" s="119"/>
      <c r="D281" s="119"/>
      <c r="E281" s="119"/>
      <c r="F281" s="119"/>
      <c r="G281" s="119"/>
      <c r="H281" s="120"/>
    </row>
    <row r="282" spans="1:9">
      <c r="A282" s="174"/>
      <c r="B282" s="120"/>
      <c r="C282" s="120"/>
      <c r="D282" s="120"/>
      <c r="E282" s="120"/>
      <c r="F282" s="120"/>
      <c r="G282" s="120"/>
      <c r="H282" s="120"/>
    </row>
    <row r="283" spans="1:9">
      <c r="A283" s="174"/>
      <c r="B283" s="119"/>
      <c r="C283" s="119"/>
      <c r="D283" s="119"/>
      <c r="E283" s="119"/>
      <c r="F283" s="119"/>
      <c r="G283" s="119"/>
      <c r="H283" s="120"/>
    </row>
    <row r="284" spans="1:9">
      <c r="A284" s="174"/>
      <c r="B284" s="118" t="s">
        <v>300</v>
      </c>
      <c r="C284" s="118"/>
      <c r="D284" s="119"/>
      <c r="E284" s="119"/>
      <c r="F284" s="119"/>
      <c r="G284" s="119"/>
      <c r="H284" s="120"/>
    </row>
    <row r="285" spans="1:9">
      <c r="A285" s="174"/>
      <c r="B285" s="121"/>
      <c r="C285" s="121">
        <v>2016</v>
      </c>
      <c r="D285" s="121">
        <v>2017</v>
      </c>
      <c r="E285" s="121">
        <v>2018</v>
      </c>
      <c r="F285" s="121">
        <v>2019</v>
      </c>
      <c r="G285" s="121" t="s">
        <v>7</v>
      </c>
      <c r="H285" s="122" t="s">
        <v>229</v>
      </c>
    </row>
    <row r="286" spans="1:9" ht="15.75" customHeight="1">
      <c r="A286" s="174"/>
      <c r="B286" s="119" t="s">
        <v>301</v>
      </c>
      <c r="C286" s="119"/>
      <c r="D286" s="175">
        <f>D4/C4-1</f>
        <v>6.9303068637107446E-2</v>
      </c>
      <c r="E286" s="175">
        <f>E4/D4-1</f>
        <v>7.8666798850890451E-3</v>
      </c>
      <c r="F286" s="175">
        <f>F4/E4-1</f>
        <v>4.0254511562505924E-2</v>
      </c>
      <c r="G286" s="119"/>
      <c r="H286" s="315" t="s">
        <v>302</v>
      </c>
    </row>
    <row r="287" spans="1:9">
      <c r="A287" s="174"/>
      <c r="B287" s="119" t="s">
        <v>303</v>
      </c>
      <c r="C287" s="119"/>
      <c r="D287" s="175" t="e">
        <f>#N/A</f>
        <v>#N/A</v>
      </c>
      <c r="E287" s="175" t="e">
        <f>#N/A</f>
        <v>#N/A</v>
      </c>
      <c r="F287" s="175" t="e">
        <f>#N/A</f>
        <v>#N/A</v>
      </c>
      <c r="G287" s="119"/>
      <c r="H287" s="315"/>
    </row>
    <row r="288" spans="1:9">
      <c r="A288" s="174"/>
      <c r="B288" s="119" t="s">
        <v>304</v>
      </c>
      <c r="C288" s="119"/>
      <c r="D288" s="175" t="e">
        <f>#N/A</f>
        <v>#N/A</v>
      </c>
      <c r="E288" s="175" t="e">
        <f>#N/A</f>
        <v>#N/A</v>
      </c>
      <c r="F288" s="175" t="e">
        <f>#N/A</f>
        <v>#N/A</v>
      </c>
      <c r="G288" s="119"/>
      <c r="H288" s="315"/>
    </row>
    <row r="289" spans="1:8">
      <c r="A289" s="174"/>
      <c r="B289" s="176" t="s">
        <v>305</v>
      </c>
      <c r="C289" s="119"/>
      <c r="D289" s="175">
        <f>D13/C13-1</f>
        <v>9.0712082435820074E-2</v>
      </c>
      <c r="E289" s="175">
        <f>E13/D13-1</f>
        <v>8.1971172121628522E-2</v>
      </c>
      <c r="F289" s="175">
        <f>F13/E13-1</f>
        <v>8.1032646456818513E-2</v>
      </c>
      <c r="G289" s="119"/>
      <c r="H289" s="315"/>
    </row>
    <row r="290" spans="1:8">
      <c r="A290" s="174"/>
      <c r="B290" s="176" t="s">
        <v>19</v>
      </c>
      <c r="C290" s="119"/>
      <c r="D290" s="175">
        <f>D11/C11-1</f>
        <v>3.4122170076422709E-2</v>
      </c>
      <c r="E290" s="175">
        <f>E11/D11-1</f>
        <v>3.4146766827443331E-2</v>
      </c>
      <c r="F290" s="175">
        <f>F11/E11-1</f>
        <v>3.7011518971862278E-2</v>
      </c>
      <c r="G290" s="119"/>
      <c r="H290" s="315"/>
    </row>
    <row r="291" spans="1:8">
      <c r="A291" s="174"/>
      <c r="B291" s="119" t="s">
        <v>306</v>
      </c>
      <c r="C291" s="119"/>
      <c r="D291" s="175">
        <f>D14/C14-1</f>
        <v>3.8000000000001144E-2</v>
      </c>
      <c r="E291" s="175">
        <f>E14/D14-1</f>
        <v>4.5000000000000151E-2</v>
      </c>
      <c r="F291" s="175">
        <f>F14/E14-1</f>
        <v>5.499999999999905E-2</v>
      </c>
      <c r="G291" s="119"/>
      <c r="H291" s="315"/>
    </row>
    <row r="292" spans="1:8">
      <c r="A292" s="174"/>
      <c r="B292" s="137" t="s">
        <v>307</v>
      </c>
      <c r="C292" s="177">
        <f>C40/C4</f>
        <v>2.93435281187184E-2</v>
      </c>
      <c r="D292" s="177">
        <f>D40/D4</f>
        <v>1.5841588630601106E-2</v>
      </c>
      <c r="E292" s="177">
        <f>E40/E4</f>
        <v>1.321500305700979E-2</v>
      </c>
      <c r="F292" s="177">
        <f>F40/F4</f>
        <v>2.9864796921235476E-2</v>
      </c>
      <c r="G292" s="119"/>
      <c r="H292" s="178"/>
    </row>
    <row r="293" spans="1:8" ht="63">
      <c r="A293" s="174"/>
      <c r="B293" s="137"/>
      <c r="C293" s="137"/>
      <c r="D293" s="179"/>
      <c r="E293" s="179"/>
      <c r="F293" s="179"/>
      <c r="G293" s="119"/>
      <c r="H293" s="180" t="s">
        <v>308</v>
      </c>
    </row>
    <row r="294" spans="1:8">
      <c r="A294" s="174"/>
      <c r="B294" s="119"/>
      <c r="C294" s="119"/>
      <c r="D294" s="119"/>
      <c r="E294" s="119"/>
      <c r="F294" s="119"/>
      <c r="G294" s="119"/>
      <c r="H294" s="181"/>
    </row>
  </sheetData>
  <mergeCells count="6">
    <mergeCell ref="H286:H291"/>
    <mergeCell ref="A1:G1"/>
    <mergeCell ref="A72:G73"/>
    <mergeCell ref="A122:G123"/>
    <mergeCell ref="H198:H199"/>
    <mergeCell ref="H204:H207"/>
  </mergeCells>
  <conditionalFormatting sqref="C243:G244">
    <cfRule type="cellIs" dxfId="7" priority="2" operator="lessThan">
      <formula>0</formula>
    </cfRule>
    <cfRule type="cellIs" dxfId="6" priority="3" operator="greaterThan">
      <formula>0</formula>
    </cfRule>
  </conditionalFormatting>
  <conditionalFormatting sqref="D286:F291">
    <cfRule type="dataBar" priority="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{DDC7D8A0-B0E7-4C9B-B41F-38BEC6D6F09A}</x14:id>
        </ext>
      </extLst>
    </cfRule>
  </conditionalFormatting>
  <conditionalFormatting sqref="C292:F292">
    <cfRule type="colorScale" priority="5">
      <colorScale>
        <cfvo type="min"/>
        <cfvo type="max"/>
        <color rgb="FF63BE7B"/>
        <color rgb="FFFFEF9C"/>
      </colorScale>
    </cfRule>
  </conditionalFormatting>
  <conditionalFormatting sqref="C236:F236">
    <cfRule type="colorScale" priority="6">
      <colorScale>
        <cfvo type="min"/>
        <cfvo type="max"/>
        <color rgb="FFFFEF9C"/>
        <color rgb="FFFF7128"/>
      </colorScale>
    </cfRule>
    <cfRule type="colorScale" priority="7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D292:F293 C292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70:G271">
    <cfRule type="dataBar" priority="9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{86D777FD-195C-4581-8520-DF32637F3B36}</x14:id>
        </ext>
      </extLst>
    </cfRule>
  </conditionalFormatting>
  <conditionalFormatting sqref="C279:F280 C276:F277">
    <cfRule type="cellIs" dxfId="5" priority="10" operator="lessThan">
      <formula>0</formula>
    </cfRule>
  </conditionalFormatting>
  <conditionalFormatting sqref="C259:F259">
    <cfRule type="cellIs" dxfId="4" priority="11" operator="greaterThan">
      <formula>0</formula>
    </cfRule>
  </conditionalFormatting>
  <conditionalFormatting sqref="C223:G223">
    <cfRule type="cellIs" dxfId="3" priority="12" operator="greaterThan">
      <formula>0.25</formula>
    </cfRule>
    <cfRule type="cellIs" dxfId="2" priority="13" operator="lessThan">
      <formula>0.25</formula>
    </cfRule>
  </conditionalFormatting>
  <conditionalFormatting sqref="C191:G192 H200 D245:F245 C226:G226 C255:F255 G196:G200 C252:F252 C197:F200 C204:G210 C214:G216">
    <cfRule type="cellIs" dxfId="1" priority="14" operator="lessThan">
      <formula>0</formula>
    </cfRule>
    <cfRule type="cellIs" dxfId="0" priority="15" operator="greaterThan">
      <formula>0</formula>
    </cfRule>
  </conditionalFormatting>
  <pageMargins left="0.7" right="0.7" top="0.75" bottom="0.75" header="0.511811023622047" footer="0.511811023622047"/>
  <pageSetup paperSize="9" orientation="portrait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DDC7D8A0-B0E7-4C9B-B41F-38BEC6D6F09A}">
            <x14:dataBar axisPosition="none">
              <x14:cfvo type="min"/>
              <x14:cfvo type="max"/>
              <x14:negativeFillColor rgb="FF008AEF"/>
            </x14:dataBar>
          </x14:cfRule>
          <xm:sqref>D286:F291</xm:sqref>
        </x14:conditionalFormatting>
        <x14:conditionalFormatting xmlns:xm="http://schemas.microsoft.com/office/excel/2006/main">
          <x14:cfRule type="dataBar" id="{86D777FD-195C-4581-8520-DF32637F3B36}">
            <x14:dataBar axisPosition="none">
              <x14:cfvo type="min"/>
              <x14:cfvo type="max"/>
              <x14:negativeFillColor rgb="FFFFB628"/>
            </x14:dataBar>
          </x14:cfRule>
          <xm:sqref>C270:G271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55"/>
  <sheetViews>
    <sheetView tabSelected="1" view="pageBreakPreview" zoomScale="85" zoomScaleNormal="80" zoomScalePageLayoutView="85" workbookViewId="0">
      <selection activeCell="F4" sqref="F4"/>
    </sheetView>
  </sheetViews>
  <sheetFormatPr defaultColWidth="10.28515625" defaultRowHeight="15"/>
  <cols>
    <col min="1" max="1" width="10.140625" style="182" customWidth="1"/>
    <col min="2" max="2" width="76.140625" style="183" customWidth="1"/>
    <col min="3" max="3" width="13.28515625" style="184" customWidth="1"/>
    <col min="4" max="4" width="12.42578125" style="185" customWidth="1"/>
    <col min="5" max="5" width="13.28515625" style="185" customWidth="1"/>
    <col min="6" max="6" width="13" style="185" customWidth="1"/>
    <col min="7" max="7" width="12.7109375" style="185" customWidth="1"/>
    <col min="8" max="8" width="12.5703125" style="185" customWidth="1"/>
    <col min="9" max="16384" width="10.28515625" style="185"/>
  </cols>
  <sheetData>
    <row r="1" spans="1:8" s="185" customFormat="1" ht="18">
      <c r="A1" s="182"/>
      <c r="B1" s="183"/>
      <c r="C1" s="184"/>
      <c r="E1" s="186"/>
      <c r="H1" s="187" t="s">
        <v>309</v>
      </c>
    </row>
    <row r="2" spans="1:8" s="185" customFormat="1" ht="18">
      <c r="A2" s="182"/>
      <c r="B2" s="183"/>
      <c r="C2" s="184"/>
      <c r="E2" s="186"/>
      <c r="H2" s="187" t="s">
        <v>310</v>
      </c>
    </row>
    <row r="3" spans="1:8" s="185" customFormat="1" ht="18">
      <c r="A3" s="182"/>
      <c r="B3" s="183"/>
      <c r="C3" s="184"/>
      <c r="E3" s="186"/>
      <c r="H3" s="187" t="s">
        <v>311</v>
      </c>
    </row>
    <row r="6" spans="1:8" s="185" customFormat="1">
      <c r="A6" s="333" t="s">
        <v>312</v>
      </c>
      <c r="B6" s="333"/>
      <c r="C6" s="333"/>
      <c r="D6" s="333"/>
      <c r="E6" s="333"/>
      <c r="F6" s="333"/>
      <c r="G6" s="333"/>
      <c r="H6" s="333"/>
    </row>
    <row r="7" spans="1:8" s="185" customFormat="1">
      <c r="A7" s="333" t="s">
        <v>313</v>
      </c>
      <c r="B7" s="333"/>
      <c r="C7" s="333"/>
      <c r="D7" s="333"/>
      <c r="E7" s="333"/>
      <c r="F7" s="333"/>
      <c r="G7" s="333"/>
      <c r="H7" s="333"/>
    </row>
    <row r="8" spans="1:8" s="185" customFormat="1">
      <c r="A8" s="333" t="s">
        <v>1124</v>
      </c>
      <c r="B8" s="333"/>
      <c r="C8" s="333"/>
      <c r="D8" s="333"/>
      <c r="E8" s="333"/>
      <c r="F8" s="333"/>
      <c r="G8" s="333"/>
      <c r="H8" s="333"/>
    </row>
    <row r="9" spans="1:8" s="185" customFormat="1">
      <c r="A9" s="333" t="s">
        <v>314</v>
      </c>
      <c r="B9" s="333"/>
      <c r="C9" s="333"/>
      <c r="D9" s="333"/>
      <c r="E9" s="333"/>
      <c r="F9" s="333"/>
      <c r="G9" s="333"/>
      <c r="H9" s="333"/>
    </row>
    <row r="10" spans="1:8" s="185" customFormat="1">
      <c r="A10" s="333" t="s">
        <v>1123</v>
      </c>
      <c r="B10" s="333"/>
      <c r="C10" s="333"/>
      <c r="D10" s="333"/>
      <c r="E10" s="333"/>
      <c r="F10" s="333"/>
      <c r="G10" s="333"/>
      <c r="H10" s="333"/>
    </row>
    <row r="11" spans="1:8" s="185" customFormat="1" ht="39" customHeight="1">
      <c r="A11" s="328" t="s">
        <v>1127</v>
      </c>
      <c r="B11" s="328"/>
      <c r="C11" s="328"/>
      <c r="D11" s="328"/>
      <c r="E11" s="328"/>
      <c r="F11" s="328"/>
      <c r="G11" s="328"/>
      <c r="H11" s="328"/>
    </row>
    <row r="12" spans="1:8" s="185" customFormat="1"/>
    <row r="13" spans="1:8" s="185" customFormat="1"/>
    <row r="14" spans="1:8" s="185" customFormat="1" ht="18.75" customHeight="1">
      <c r="A14" s="329" t="s">
        <v>315</v>
      </c>
      <c r="B14" s="329"/>
      <c r="C14" s="329"/>
      <c r="D14" s="329"/>
      <c r="E14" s="329"/>
      <c r="F14" s="188"/>
      <c r="G14" s="188"/>
    </row>
    <row r="15" spans="1:8" s="185" customFormat="1" ht="15.75">
      <c r="A15" s="330" t="s">
        <v>1</v>
      </c>
      <c r="B15" s="331" t="s">
        <v>316</v>
      </c>
      <c r="C15" s="331" t="s">
        <v>317</v>
      </c>
      <c r="D15" s="331">
        <v>2025</v>
      </c>
      <c r="E15" s="331"/>
      <c r="F15" s="331"/>
      <c r="G15" s="331"/>
      <c r="H15" s="332" t="s">
        <v>318</v>
      </c>
    </row>
    <row r="16" spans="1:8" s="185" customFormat="1" ht="25.5">
      <c r="A16" s="330"/>
      <c r="B16" s="331"/>
      <c r="C16" s="331"/>
      <c r="D16" s="284" t="s">
        <v>319</v>
      </c>
      <c r="E16" s="284" t="s">
        <v>1125</v>
      </c>
      <c r="F16" s="284" t="s">
        <v>320</v>
      </c>
      <c r="G16" s="284" t="s">
        <v>321</v>
      </c>
      <c r="H16" s="332"/>
    </row>
    <row r="17" spans="1:8" s="185" customFormat="1">
      <c r="A17" s="285">
        <v>1</v>
      </c>
      <c r="B17" s="286">
        <v>2</v>
      </c>
      <c r="C17" s="286">
        <v>3</v>
      </c>
      <c r="D17" s="285" t="s">
        <v>322</v>
      </c>
      <c r="E17" s="286">
        <v>5</v>
      </c>
      <c r="F17" s="286">
        <v>6</v>
      </c>
      <c r="G17" s="286">
        <v>7</v>
      </c>
      <c r="H17" s="286">
        <v>8</v>
      </c>
    </row>
    <row r="18" spans="1:8" s="185" customFormat="1" ht="18">
      <c r="A18" s="323" t="s">
        <v>323</v>
      </c>
      <c r="B18" s="323"/>
      <c r="C18" s="323"/>
      <c r="D18" s="323"/>
      <c r="E18" s="323"/>
      <c r="F18" s="287"/>
      <c r="G18" s="287"/>
      <c r="H18" s="288"/>
    </row>
    <row r="19" spans="1:8" s="185" customFormat="1">
      <c r="A19" s="289" t="s">
        <v>324</v>
      </c>
      <c r="B19" s="290" t="s">
        <v>325</v>
      </c>
      <c r="C19" s="291" t="s">
        <v>326</v>
      </c>
      <c r="D19" s="277">
        <v>2181.1204965302004</v>
      </c>
      <c r="E19" s="277">
        <v>1561.06</v>
      </c>
      <c r="F19" s="277">
        <v>-620.06049653020045</v>
      </c>
      <c r="G19" s="277">
        <v>-28.428530084266939</v>
      </c>
      <c r="H19" s="292"/>
    </row>
    <row r="20" spans="1:8" s="185" customFormat="1">
      <c r="A20" s="289" t="s">
        <v>110</v>
      </c>
      <c r="B20" s="293" t="s">
        <v>327</v>
      </c>
      <c r="C20" s="291" t="s">
        <v>326</v>
      </c>
      <c r="D20" s="294"/>
      <c r="E20" s="276"/>
      <c r="F20" s="276"/>
      <c r="G20" s="276"/>
      <c r="H20" s="292"/>
    </row>
    <row r="21" spans="1:8" s="185" customFormat="1" ht="30">
      <c r="A21" s="289" t="s">
        <v>112</v>
      </c>
      <c r="B21" s="306" t="s">
        <v>328</v>
      </c>
      <c r="C21" s="291" t="s">
        <v>326</v>
      </c>
      <c r="D21" s="294"/>
      <c r="E21" s="276"/>
      <c r="F21" s="276"/>
      <c r="G21" s="276"/>
      <c r="H21" s="292"/>
    </row>
    <row r="22" spans="1:8" s="185" customFormat="1" ht="30">
      <c r="A22" s="289" t="s">
        <v>114</v>
      </c>
      <c r="B22" s="306" t="s">
        <v>329</v>
      </c>
      <c r="C22" s="291" t="s">
        <v>326</v>
      </c>
      <c r="D22" s="294"/>
      <c r="E22" s="276"/>
      <c r="F22" s="276"/>
      <c r="G22" s="276"/>
      <c r="H22" s="292"/>
    </row>
    <row r="23" spans="1:8" s="185" customFormat="1" ht="30">
      <c r="A23" s="289" t="s">
        <v>116</v>
      </c>
      <c r="B23" s="306" t="s">
        <v>330</v>
      </c>
      <c r="C23" s="291" t="s">
        <v>326</v>
      </c>
      <c r="D23" s="294"/>
      <c r="E23" s="276"/>
      <c r="F23" s="276"/>
      <c r="G23" s="276"/>
      <c r="H23" s="292"/>
    </row>
    <row r="24" spans="1:8" s="185" customFormat="1">
      <c r="A24" s="289" t="s">
        <v>125</v>
      </c>
      <c r="B24" s="293" t="s">
        <v>331</v>
      </c>
      <c r="C24" s="291" t="s">
        <v>326</v>
      </c>
      <c r="D24" s="294"/>
      <c r="E24" s="276"/>
      <c r="F24" s="276"/>
      <c r="G24" s="276"/>
      <c r="H24" s="292"/>
    </row>
    <row r="25" spans="1:8" s="189" customFormat="1">
      <c r="A25" s="289" t="s">
        <v>133</v>
      </c>
      <c r="B25" s="293" t="s">
        <v>332</v>
      </c>
      <c r="C25" s="291" t="s">
        <v>326</v>
      </c>
      <c r="D25" s="334">
        <v>1965.5703659702001</v>
      </c>
      <c r="E25" s="276">
        <v>1456.5</v>
      </c>
      <c r="F25" s="277">
        <v>-509.0703659702001</v>
      </c>
      <c r="G25" s="277">
        <v>-25.89937123512362</v>
      </c>
      <c r="H25" s="292"/>
    </row>
    <row r="26" spans="1:8" s="185" customFormat="1">
      <c r="A26" s="289" t="s">
        <v>135</v>
      </c>
      <c r="B26" s="293" t="s">
        <v>333</v>
      </c>
      <c r="C26" s="291" t="s">
        <v>326</v>
      </c>
      <c r="D26" s="334"/>
      <c r="E26" s="276"/>
      <c r="F26" s="276"/>
      <c r="G26" s="276"/>
      <c r="H26" s="292"/>
    </row>
    <row r="27" spans="1:8" s="189" customFormat="1">
      <c r="A27" s="289" t="s">
        <v>139</v>
      </c>
      <c r="B27" s="293" t="s">
        <v>334</v>
      </c>
      <c r="C27" s="291" t="s">
        <v>326</v>
      </c>
      <c r="D27" s="334">
        <v>162</v>
      </c>
      <c r="E27" s="276">
        <v>77.56</v>
      </c>
      <c r="F27" s="277">
        <v>-84.44</v>
      </c>
      <c r="G27" s="277">
        <v>-52.123456790123456</v>
      </c>
      <c r="H27" s="292"/>
    </row>
    <row r="28" spans="1:8" s="185" customFormat="1">
      <c r="A28" s="289" t="s">
        <v>335</v>
      </c>
      <c r="B28" s="293" t="s">
        <v>336</v>
      </c>
      <c r="C28" s="291" t="s">
        <v>326</v>
      </c>
      <c r="D28" s="334"/>
      <c r="E28" s="276"/>
      <c r="F28" s="276"/>
      <c r="G28" s="276"/>
      <c r="H28" s="292"/>
    </row>
    <row r="29" spans="1:8" s="185" customFormat="1">
      <c r="A29" s="289" t="s">
        <v>337</v>
      </c>
      <c r="B29" s="293" t="s">
        <v>338</v>
      </c>
      <c r="C29" s="291" t="s">
        <v>326</v>
      </c>
      <c r="D29" s="334"/>
      <c r="E29" s="276"/>
      <c r="F29" s="276"/>
      <c r="G29" s="276"/>
      <c r="H29" s="292"/>
    </row>
    <row r="30" spans="1:8" s="185" customFormat="1" ht="30">
      <c r="A30" s="289" t="s">
        <v>339</v>
      </c>
      <c r="B30" s="306" t="s">
        <v>340</v>
      </c>
      <c r="C30" s="291" t="s">
        <v>326</v>
      </c>
      <c r="D30" s="334"/>
      <c r="E30" s="276"/>
      <c r="F30" s="276"/>
      <c r="G30" s="276"/>
      <c r="H30" s="292"/>
    </row>
    <row r="31" spans="1:8" s="185" customFormat="1">
      <c r="A31" s="289" t="s">
        <v>341</v>
      </c>
      <c r="B31" s="293" t="s">
        <v>342</v>
      </c>
      <c r="C31" s="291" t="s">
        <v>326</v>
      </c>
      <c r="D31" s="334"/>
      <c r="E31" s="276"/>
      <c r="F31" s="276"/>
      <c r="G31" s="276"/>
      <c r="H31" s="292"/>
    </row>
    <row r="32" spans="1:8" s="185" customFormat="1">
      <c r="A32" s="289" t="s">
        <v>343</v>
      </c>
      <c r="B32" s="293" t="s">
        <v>344</v>
      </c>
      <c r="C32" s="291" t="s">
        <v>326</v>
      </c>
      <c r="D32" s="334"/>
      <c r="E32" s="276"/>
      <c r="F32" s="276"/>
      <c r="G32" s="276"/>
      <c r="H32" s="292"/>
    </row>
    <row r="33" spans="1:8" s="189" customFormat="1">
      <c r="A33" s="289" t="s">
        <v>345</v>
      </c>
      <c r="B33" s="293" t="s">
        <v>346</v>
      </c>
      <c r="C33" s="291" t="s">
        <v>326</v>
      </c>
      <c r="D33" s="334">
        <v>53.550130559999999</v>
      </c>
      <c r="E33" s="276">
        <v>27</v>
      </c>
      <c r="F33" s="277">
        <v>-26.550130559999999</v>
      </c>
      <c r="G33" s="277">
        <v>-49.579954861645064</v>
      </c>
      <c r="H33" s="292"/>
    </row>
    <row r="34" spans="1:8" s="189" customFormat="1" ht="30">
      <c r="A34" s="289" t="s">
        <v>347</v>
      </c>
      <c r="B34" s="290" t="s">
        <v>348</v>
      </c>
      <c r="C34" s="291" t="s">
        <v>326</v>
      </c>
      <c r="D34" s="277">
        <v>1900.96406</v>
      </c>
      <c r="E34" s="277">
        <v>1380.4299999999998</v>
      </c>
      <c r="F34" s="277">
        <v>-520.53406000000018</v>
      </c>
      <c r="G34" s="277">
        <v>-27.382635524419129</v>
      </c>
      <c r="H34" s="292"/>
    </row>
    <row r="35" spans="1:8" s="185" customFormat="1">
      <c r="A35" s="289" t="s">
        <v>143</v>
      </c>
      <c r="B35" s="293" t="s">
        <v>327</v>
      </c>
      <c r="C35" s="291" t="s">
        <v>326</v>
      </c>
      <c r="D35" s="295"/>
      <c r="E35" s="278"/>
      <c r="F35" s="296"/>
      <c r="G35" s="296"/>
      <c r="H35" s="292"/>
    </row>
    <row r="36" spans="1:8" s="185" customFormat="1" ht="30">
      <c r="A36" s="289" t="s">
        <v>349</v>
      </c>
      <c r="B36" s="306" t="s">
        <v>328</v>
      </c>
      <c r="C36" s="291" t="s">
        <v>326</v>
      </c>
      <c r="D36" s="294"/>
      <c r="E36" s="276"/>
      <c r="F36" s="276"/>
      <c r="G36" s="276"/>
      <c r="H36" s="292"/>
    </row>
    <row r="37" spans="1:8" s="185" customFormat="1" ht="30">
      <c r="A37" s="289" t="s">
        <v>350</v>
      </c>
      <c r="B37" s="306" t="s">
        <v>329</v>
      </c>
      <c r="C37" s="291" t="s">
        <v>326</v>
      </c>
      <c r="D37" s="294"/>
      <c r="E37" s="276"/>
      <c r="F37" s="276"/>
      <c r="G37" s="276"/>
      <c r="H37" s="292"/>
    </row>
    <row r="38" spans="1:8" s="185" customFormat="1" ht="30">
      <c r="A38" s="289" t="s">
        <v>351</v>
      </c>
      <c r="B38" s="306" t="s">
        <v>330</v>
      </c>
      <c r="C38" s="291" t="s">
        <v>326</v>
      </c>
      <c r="D38" s="294"/>
      <c r="E38" s="276"/>
      <c r="F38" s="276"/>
      <c r="G38" s="276"/>
      <c r="H38" s="292"/>
    </row>
    <row r="39" spans="1:8" s="185" customFormat="1">
      <c r="A39" s="289" t="s">
        <v>145</v>
      </c>
      <c r="B39" s="293" t="s">
        <v>331</v>
      </c>
      <c r="C39" s="291" t="s">
        <v>326</v>
      </c>
      <c r="D39" s="294"/>
      <c r="E39" s="276"/>
      <c r="F39" s="276"/>
      <c r="G39" s="276"/>
      <c r="H39" s="292"/>
    </row>
    <row r="40" spans="1:8" s="189" customFormat="1">
      <c r="A40" s="289" t="s">
        <v>147</v>
      </c>
      <c r="B40" s="293" t="s">
        <v>332</v>
      </c>
      <c r="C40" s="291" t="s">
        <v>326</v>
      </c>
      <c r="D40" s="335">
        <v>1817.22</v>
      </c>
      <c r="E40" s="276">
        <v>1342.3999999999999</v>
      </c>
      <c r="F40" s="277">
        <v>-474.82000000000016</v>
      </c>
      <c r="G40" s="277">
        <v>-26.128922199843725</v>
      </c>
      <c r="H40" s="292"/>
    </row>
    <row r="41" spans="1:8" s="185" customFormat="1">
      <c r="A41" s="289" t="s">
        <v>149</v>
      </c>
      <c r="B41" s="293" t="s">
        <v>333</v>
      </c>
      <c r="C41" s="291" t="s">
        <v>326</v>
      </c>
      <c r="D41" s="335"/>
      <c r="E41" s="276"/>
      <c r="F41" s="276"/>
      <c r="G41" s="276"/>
      <c r="H41" s="292"/>
    </row>
    <row r="42" spans="1:8" s="189" customFormat="1">
      <c r="A42" s="289" t="s">
        <v>155</v>
      </c>
      <c r="B42" s="293" t="s">
        <v>334</v>
      </c>
      <c r="C42" s="291" t="s">
        <v>326</v>
      </c>
      <c r="D42" s="335">
        <v>33.28</v>
      </c>
      <c r="E42" s="276">
        <v>18</v>
      </c>
      <c r="F42" s="277">
        <v>-15.280000000000001</v>
      </c>
      <c r="G42" s="277">
        <v>-45.91346153846154</v>
      </c>
      <c r="H42" s="292"/>
    </row>
    <row r="43" spans="1:8" s="185" customFormat="1">
      <c r="A43" s="289" t="s">
        <v>157</v>
      </c>
      <c r="B43" s="293" t="s">
        <v>336</v>
      </c>
      <c r="C43" s="291" t="s">
        <v>326</v>
      </c>
      <c r="D43" s="335"/>
      <c r="E43" s="276"/>
      <c r="F43" s="276"/>
      <c r="G43" s="276"/>
      <c r="H43" s="292"/>
    </row>
    <row r="44" spans="1:8" s="185" customFormat="1">
      <c r="A44" s="289" t="s">
        <v>159</v>
      </c>
      <c r="B44" s="293" t="s">
        <v>338</v>
      </c>
      <c r="C44" s="291" t="s">
        <v>326</v>
      </c>
      <c r="D44" s="335"/>
      <c r="E44" s="276"/>
      <c r="F44" s="276"/>
      <c r="G44" s="276"/>
      <c r="H44" s="292"/>
    </row>
    <row r="45" spans="1:8" s="185" customFormat="1" ht="30">
      <c r="A45" s="289" t="s">
        <v>352</v>
      </c>
      <c r="B45" s="306" t="s">
        <v>340</v>
      </c>
      <c r="C45" s="291" t="s">
        <v>326</v>
      </c>
      <c r="D45" s="335"/>
      <c r="E45" s="276"/>
      <c r="F45" s="276"/>
      <c r="G45" s="276"/>
      <c r="H45" s="292"/>
    </row>
    <row r="46" spans="1:8" s="185" customFormat="1">
      <c r="A46" s="289" t="s">
        <v>353</v>
      </c>
      <c r="B46" s="306" t="s">
        <v>342</v>
      </c>
      <c r="C46" s="291" t="s">
        <v>326</v>
      </c>
      <c r="D46" s="335"/>
      <c r="E46" s="276"/>
      <c r="F46" s="276"/>
      <c r="G46" s="276"/>
      <c r="H46" s="292"/>
    </row>
    <row r="47" spans="1:8" s="185" customFormat="1">
      <c r="A47" s="289" t="s">
        <v>354</v>
      </c>
      <c r="B47" s="306" t="s">
        <v>344</v>
      </c>
      <c r="C47" s="291" t="s">
        <v>326</v>
      </c>
      <c r="D47" s="335"/>
      <c r="E47" s="276"/>
      <c r="F47" s="276"/>
      <c r="G47" s="276"/>
      <c r="H47" s="292"/>
    </row>
    <row r="48" spans="1:8" s="189" customFormat="1">
      <c r="A48" s="289" t="s">
        <v>355</v>
      </c>
      <c r="B48" s="293" t="s">
        <v>346</v>
      </c>
      <c r="C48" s="291" t="s">
        <v>326</v>
      </c>
      <c r="D48" s="335">
        <v>50.464060000000003</v>
      </c>
      <c r="E48" s="276">
        <v>20.03</v>
      </c>
      <c r="F48" s="277">
        <v>-30.434060000000002</v>
      </c>
      <c r="G48" s="277">
        <v>-60.308385809623722</v>
      </c>
      <c r="H48" s="292"/>
    </row>
    <row r="49" spans="1:8" s="190" customFormat="1">
      <c r="A49" s="289" t="s">
        <v>356</v>
      </c>
      <c r="B49" s="297" t="s">
        <v>357</v>
      </c>
      <c r="C49" s="291" t="s">
        <v>326</v>
      </c>
      <c r="D49" s="298">
        <v>1095.99016062445</v>
      </c>
      <c r="E49" s="277">
        <v>666.58999999999992</v>
      </c>
      <c r="F49" s="277">
        <v>-429.40016062445011</v>
      </c>
      <c r="G49" s="277">
        <v>-39.179198504829237</v>
      </c>
      <c r="H49" s="292"/>
    </row>
    <row r="50" spans="1:8" s="190" customFormat="1">
      <c r="A50" s="289" t="s">
        <v>349</v>
      </c>
      <c r="B50" s="306" t="s">
        <v>358</v>
      </c>
      <c r="C50" s="291" t="s">
        <v>326</v>
      </c>
      <c r="D50" s="298">
        <v>18.905264416000001</v>
      </c>
      <c r="E50" s="277">
        <v>10.9</v>
      </c>
      <c r="F50" s="277">
        <v>-8.005264416000001</v>
      </c>
      <c r="G50" s="277">
        <v>-42.344101832423689</v>
      </c>
      <c r="H50" s="292"/>
    </row>
    <row r="51" spans="1:8" s="190" customFormat="1">
      <c r="A51" s="289" t="s">
        <v>350</v>
      </c>
      <c r="B51" s="293" t="s">
        <v>359</v>
      </c>
      <c r="C51" s="291" t="s">
        <v>326</v>
      </c>
      <c r="D51" s="298">
        <v>1015.30221656045</v>
      </c>
      <c r="E51" s="277">
        <v>628.71999999999991</v>
      </c>
      <c r="F51" s="277">
        <v>-386.58221656045009</v>
      </c>
      <c r="G51" s="277">
        <v>-38.075580871878593</v>
      </c>
      <c r="H51" s="292"/>
    </row>
    <row r="52" spans="1:8" s="190" customFormat="1">
      <c r="A52" s="289" t="s">
        <v>360</v>
      </c>
      <c r="B52" s="306" t="s">
        <v>361</v>
      </c>
      <c r="C52" s="291" t="s">
        <v>326</v>
      </c>
      <c r="D52" s="298">
        <v>1015.30221656045</v>
      </c>
      <c r="E52" s="277">
        <v>628.71999999999991</v>
      </c>
      <c r="F52" s="277">
        <v>-386.58221656045009</v>
      </c>
      <c r="G52" s="277">
        <v>-38.075580871878593</v>
      </c>
      <c r="H52" s="292"/>
    </row>
    <row r="53" spans="1:8" s="190" customFormat="1" ht="30">
      <c r="A53" s="289" t="s">
        <v>362</v>
      </c>
      <c r="B53" s="297" t="s">
        <v>363</v>
      </c>
      <c r="C53" s="291" t="s">
        <v>326</v>
      </c>
      <c r="D53" s="298">
        <v>1007.42221656045</v>
      </c>
      <c r="E53" s="276">
        <v>624.29</v>
      </c>
      <c r="F53" s="277">
        <v>-383.13221656045005</v>
      </c>
      <c r="G53" s="277">
        <v>-38.030947726023307</v>
      </c>
      <c r="H53" s="292"/>
    </row>
    <row r="54" spans="1:8" s="185" customFormat="1">
      <c r="A54" s="289" t="s">
        <v>364</v>
      </c>
      <c r="B54" s="297" t="s">
        <v>365</v>
      </c>
      <c r="C54" s="291" t="s">
        <v>326</v>
      </c>
      <c r="D54" s="334"/>
      <c r="E54" s="276"/>
      <c r="F54" s="276"/>
      <c r="G54" s="276"/>
      <c r="H54" s="292"/>
    </row>
    <row r="55" spans="1:8" s="185" customFormat="1">
      <c r="A55" s="289" t="s">
        <v>366</v>
      </c>
      <c r="B55" s="306" t="s">
        <v>367</v>
      </c>
      <c r="C55" s="291" t="s">
        <v>326</v>
      </c>
      <c r="D55" s="334"/>
      <c r="E55" s="276"/>
      <c r="F55" s="276"/>
      <c r="G55" s="276"/>
      <c r="H55" s="292"/>
    </row>
    <row r="56" spans="1:8" s="190" customFormat="1">
      <c r="A56" s="289" t="s">
        <v>351</v>
      </c>
      <c r="B56" s="293" t="s">
        <v>368</v>
      </c>
      <c r="C56" s="291" t="s">
        <v>326</v>
      </c>
      <c r="D56" s="334">
        <v>61.782679647999998</v>
      </c>
      <c r="E56" s="276">
        <v>26.97</v>
      </c>
      <c r="F56" s="277">
        <v>-34.812679648</v>
      </c>
      <c r="G56" s="277">
        <v>-56.346988907476018</v>
      </c>
      <c r="H56" s="292"/>
    </row>
    <row r="57" spans="1:8" s="185" customFormat="1">
      <c r="A57" s="289" t="s">
        <v>369</v>
      </c>
      <c r="B57" s="293" t="s">
        <v>370</v>
      </c>
      <c r="C57" s="291" t="s">
        <v>326</v>
      </c>
      <c r="D57" s="334"/>
      <c r="E57" s="276"/>
      <c r="F57" s="276"/>
      <c r="G57" s="276"/>
      <c r="H57" s="292"/>
    </row>
    <row r="58" spans="1:8" s="190" customFormat="1">
      <c r="A58" s="289" t="s">
        <v>371</v>
      </c>
      <c r="B58" s="297" t="s">
        <v>372</v>
      </c>
      <c r="C58" s="291" t="s">
        <v>326</v>
      </c>
      <c r="D58" s="298">
        <v>115.74650817920001</v>
      </c>
      <c r="E58" s="277">
        <v>124.03</v>
      </c>
      <c r="F58" s="277">
        <v>8.2834918207999948</v>
      </c>
      <c r="G58" s="277">
        <v>7.156580315991393</v>
      </c>
      <c r="H58" s="292"/>
    </row>
    <row r="59" spans="1:8" s="185" customFormat="1" ht="30">
      <c r="A59" s="289" t="s">
        <v>373</v>
      </c>
      <c r="B59" s="306" t="s">
        <v>374</v>
      </c>
      <c r="C59" s="291" t="s">
        <v>326</v>
      </c>
      <c r="D59" s="334"/>
      <c r="E59" s="276"/>
      <c r="F59" s="276"/>
      <c r="G59" s="276"/>
      <c r="H59" s="292"/>
    </row>
    <row r="60" spans="1:8" s="190" customFormat="1" ht="30">
      <c r="A60" s="289" t="s">
        <v>375</v>
      </c>
      <c r="B60" s="306" t="s">
        <v>376</v>
      </c>
      <c r="C60" s="291" t="s">
        <v>326</v>
      </c>
      <c r="D60" s="298"/>
      <c r="E60" s="276"/>
      <c r="F60" s="277">
        <v>0</v>
      </c>
      <c r="G60" s="277">
        <v>0</v>
      </c>
      <c r="H60" s="292"/>
    </row>
    <row r="61" spans="1:8" s="185" customFormat="1">
      <c r="A61" s="289" t="s">
        <v>377</v>
      </c>
      <c r="B61" s="293" t="s">
        <v>378</v>
      </c>
      <c r="C61" s="291" t="s">
        <v>326</v>
      </c>
      <c r="D61" s="334"/>
      <c r="E61" s="276"/>
      <c r="F61" s="276"/>
      <c r="G61" s="276"/>
      <c r="H61" s="292"/>
    </row>
    <row r="62" spans="1:8" s="185" customFormat="1">
      <c r="A62" s="289" t="s">
        <v>379</v>
      </c>
      <c r="B62" s="293" t="s">
        <v>380</v>
      </c>
      <c r="C62" s="291" t="s">
        <v>326</v>
      </c>
      <c r="D62" s="334"/>
      <c r="E62" s="276"/>
      <c r="F62" s="276"/>
      <c r="G62" s="276"/>
      <c r="H62" s="292"/>
    </row>
    <row r="63" spans="1:8" s="190" customFormat="1">
      <c r="A63" s="289" t="s">
        <v>381</v>
      </c>
      <c r="B63" s="293" t="s">
        <v>382</v>
      </c>
      <c r="C63" s="291" t="s">
        <v>326</v>
      </c>
      <c r="D63" s="334">
        <v>115.74650817920001</v>
      </c>
      <c r="E63" s="276">
        <v>124.03</v>
      </c>
      <c r="F63" s="277">
        <v>8.2834918207999948</v>
      </c>
      <c r="G63" s="277">
        <v>7.156580315991393</v>
      </c>
      <c r="H63" s="292"/>
    </row>
    <row r="64" spans="1:8" s="190" customFormat="1">
      <c r="A64" s="289" t="s">
        <v>383</v>
      </c>
      <c r="B64" s="297" t="s">
        <v>384</v>
      </c>
      <c r="C64" s="291" t="s">
        <v>326</v>
      </c>
      <c r="D64" s="334">
        <v>379.69622161505299</v>
      </c>
      <c r="E64" s="276">
        <v>314.86</v>
      </c>
      <c r="F64" s="277">
        <v>-64.836221615052978</v>
      </c>
      <c r="G64" s="277">
        <v>-17.075814275756954</v>
      </c>
      <c r="H64" s="292"/>
    </row>
    <row r="65" spans="1:8" s="190" customFormat="1">
      <c r="A65" s="289" t="s">
        <v>385</v>
      </c>
      <c r="B65" s="297" t="s">
        <v>386</v>
      </c>
      <c r="C65" s="291" t="s">
        <v>326</v>
      </c>
      <c r="D65" s="335">
        <v>115.282</v>
      </c>
      <c r="E65" s="276">
        <v>176.39</v>
      </c>
      <c r="F65" s="277">
        <v>61.10799999999999</v>
      </c>
      <c r="G65" s="277">
        <v>53.007407921444795</v>
      </c>
      <c r="H65" s="292"/>
    </row>
    <row r="66" spans="1:8" s="190" customFormat="1">
      <c r="A66" s="289" t="s">
        <v>387</v>
      </c>
      <c r="B66" s="297" t="s">
        <v>388</v>
      </c>
      <c r="C66" s="291" t="s">
        <v>326</v>
      </c>
      <c r="D66" s="298">
        <v>6.2887675882611198</v>
      </c>
      <c r="E66" s="277">
        <v>4.93</v>
      </c>
      <c r="F66" s="277">
        <v>-1.3587675882611201</v>
      </c>
      <c r="G66" s="277">
        <v>-21.606261786450069</v>
      </c>
      <c r="H66" s="292"/>
    </row>
    <row r="67" spans="1:8" s="190" customFormat="1">
      <c r="A67" s="289" t="s">
        <v>389</v>
      </c>
      <c r="B67" s="293" t="s">
        <v>390</v>
      </c>
      <c r="C67" s="291" t="s">
        <v>326</v>
      </c>
      <c r="D67" s="334">
        <v>3.1949999999999998</v>
      </c>
      <c r="E67" s="276">
        <v>3.74</v>
      </c>
      <c r="F67" s="277">
        <v>0.54500000000000037</v>
      </c>
      <c r="G67" s="277">
        <v>17.057902973395944</v>
      </c>
      <c r="H67" s="292"/>
    </row>
    <row r="68" spans="1:8" s="190" customFormat="1">
      <c r="A68" s="289" t="s">
        <v>391</v>
      </c>
      <c r="B68" s="293" t="s">
        <v>392</v>
      </c>
      <c r="C68" s="291" t="s">
        <v>326</v>
      </c>
      <c r="D68" s="334">
        <v>3.09376758826112</v>
      </c>
      <c r="E68" s="276">
        <v>1.19</v>
      </c>
      <c r="F68" s="277">
        <v>-1.90376758826112</v>
      </c>
      <c r="G68" s="277">
        <v>-61.53557220926055</v>
      </c>
      <c r="H68" s="292"/>
    </row>
    <row r="69" spans="1:8" s="190" customFormat="1">
      <c r="A69" s="289" t="s">
        <v>393</v>
      </c>
      <c r="B69" s="297" t="s">
        <v>394</v>
      </c>
      <c r="C69" s="291" t="s">
        <v>326</v>
      </c>
      <c r="D69" s="298">
        <v>122.5679112192</v>
      </c>
      <c r="E69" s="277">
        <v>93.63</v>
      </c>
      <c r="F69" s="277">
        <v>-28.937911219200004</v>
      </c>
      <c r="G69" s="277">
        <v>-23.609695989228005</v>
      </c>
      <c r="H69" s="292"/>
    </row>
    <row r="70" spans="1:8" s="190" customFormat="1">
      <c r="A70" s="289" t="s">
        <v>395</v>
      </c>
      <c r="B70" s="293" t="s">
        <v>396</v>
      </c>
      <c r="C70" s="291" t="s">
        <v>326</v>
      </c>
      <c r="D70" s="335">
        <v>35.181731219200003</v>
      </c>
      <c r="E70" s="276">
        <v>22.52</v>
      </c>
      <c r="F70" s="277">
        <v>-12.661731219200004</v>
      </c>
      <c r="G70" s="277">
        <v>-35.98950586118405</v>
      </c>
      <c r="H70" s="292"/>
    </row>
    <row r="71" spans="1:8" s="190" customFormat="1" ht="15.75" customHeight="1">
      <c r="A71" s="289" t="s">
        <v>397</v>
      </c>
      <c r="B71" s="293" t="s">
        <v>398</v>
      </c>
      <c r="C71" s="291" t="s">
        <v>326</v>
      </c>
      <c r="D71" s="298">
        <v>87.386179999999996</v>
      </c>
      <c r="E71" s="276">
        <v>71.11</v>
      </c>
      <c r="F71" s="277">
        <v>-16.276179999999997</v>
      </c>
      <c r="G71" s="277">
        <v>-18.625576721628061</v>
      </c>
      <c r="H71" s="292"/>
    </row>
    <row r="72" spans="1:8" s="190" customFormat="1">
      <c r="A72" s="289" t="s">
        <v>399</v>
      </c>
      <c r="B72" s="293" t="s">
        <v>400</v>
      </c>
      <c r="C72" s="291" t="s">
        <v>326</v>
      </c>
      <c r="D72" s="294"/>
      <c r="E72" s="276"/>
      <c r="F72" s="276"/>
      <c r="G72" s="276"/>
      <c r="H72" s="292"/>
    </row>
    <row r="73" spans="1:8" s="185" customFormat="1">
      <c r="A73" s="289" t="s">
        <v>401</v>
      </c>
      <c r="B73" s="297" t="s">
        <v>402</v>
      </c>
      <c r="C73" s="291" t="s">
        <v>326</v>
      </c>
      <c r="D73" s="294"/>
      <c r="E73" s="276"/>
      <c r="F73" s="276"/>
      <c r="G73" s="276"/>
      <c r="H73" s="292"/>
    </row>
    <row r="74" spans="1:8" s="185" customFormat="1">
      <c r="A74" s="289" t="s">
        <v>403</v>
      </c>
      <c r="B74" s="293" t="s">
        <v>404</v>
      </c>
      <c r="C74" s="291" t="s">
        <v>326</v>
      </c>
      <c r="D74" s="294"/>
      <c r="E74" s="276"/>
      <c r="F74" s="276"/>
      <c r="G74" s="276"/>
      <c r="H74" s="292"/>
    </row>
    <row r="75" spans="1:8" s="185" customFormat="1">
      <c r="A75" s="289" t="s">
        <v>405</v>
      </c>
      <c r="B75" s="293" t="s">
        <v>406</v>
      </c>
      <c r="C75" s="291" t="s">
        <v>326</v>
      </c>
      <c r="D75" s="294"/>
      <c r="E75" s="276"/>
      <c r="F75" s="276"/>
      <c r="G75" s="276"/>
      <c r="H75" s="292"/>
    </row>
    <row r="76" spans="1:8" s="185" customFormat="1">
      <c r="A76" s="289" t="s">
        <v>407</v>
      </c>
      <c r="B76" s="293" t="s">
        <v>408</v>
      </c>
      <c r="C76" s="291" t="s">
        <v>326</v>
      </c>
      <c r="D76" s="294"/>
      <c r="E76" s="276"/>
      <c r="F76" s="276"/>
      <c r="G76" s="276"/>
      <c r="H76" s="292"/>
    </row>
    <row r="77" spans="1:8" s="185" customFormat="1">
      <c r="A77" s="289" t="s">
        <v>409</v>
      </c>
      <c r="B77" s="290" t="s">
        <v>410</v>
      </c>
      <c r="C77" s="291" t="s">
        <v>326</v>
      </c>
      <c r="D77" s="277">
        <v>280.15643653020038</v>
      </c>
      <c r="E77" s="277">
        <v>180.63000000000011</v>
      </c>
      <c r="F77" s="277">
        <v>-99.526436530200272</v>
      </c>
      <c r="G77" s="277">
        <v>-35.525307846879144</v>
      </c>
      <c r="H77" s="292"/>
    </row>
    <row r="78" spans="1:8" s="185" customFormat="1">
      <c r="A78" s="289" t="s">
        <v>411</v>
      </c>
      <c r="B78" s="293" t="s">
        <v>327</v>
      </c>
      <c r="C78" s="291" t="s">
        <v>326</v>
      </c>
      <c r="D78" s="298"/>
      <c r="E78" s="277"/>
      <c r="F78" s="277"/>
      <c r="G78" s="277"/>
      <c r="H78" s="292"/>
    </row>
    <row r="79" spans="1:8" s="185" customFormat="1" ht="30">
      <c r="A79" s="289" t="s">
        <v>412</v>
      </c>
      <c r="B79" s="306" t="s">
        <v>328</v>
      </c>
      <c r="C79" s="291" t="s">
        <v>326</v>
      </c>
      <c r="D79" s="298"/>
      <c r="E79" s="277"/>
      <c r="F79" s="277"/>
      <c r="G79" s="277"/>
      <c r="H79" s="292"/>
    </row>
    <row r="80" spans="1:8" s="185" customFormat="1" ht="30">
      <c r="A80" s="289" t="s">
        <v>413</v>
      </c>
      <c r="B80" s="306" t="s">
        <v>329</v>
      </c>
      <c r="C80" s="291" t="s">
        <v>326</v>
      </c>
      <c r="D80" s="298"/>
      <c r="E80" s="277"/>
      <c r="F80" s="277"/>
      <c r="G80" s="277"/>
      <c r="H80" s="292"/>
    </row>
    <row r="81" spans="1:8" s="185" customFormat="1" ht="30">
      <c r="A81" s="289" t="s">
        <v>414</v>
      </c>
      <c r="B81" s="306" t="s">
        <v>330</v>
      </c>
      <c r="C81" s="291" t="s">
        <v>326</v>
      </c>
      <c r="D81" s="298"/>
      <c r="E81" s="277"/>
      <c r="F81" s="277"/>
      <c r="G81" s="277"/>
      <c r="H81" s="292"/>
    </row>
    <row r="82" spans="1:8" s="185" customFormat="1">
      <c r="A82" s="289" t="s">
        <v>415</v>
      </c>
      <c r="B82" s="293" t="s">
        <v>331</v>
      </c>
      <c r="C82" s="291" t="s">
        <v>326</v>
      </c>
      <c r="D82" s="298"/>
      <c r="E82" s="277"/>
      <c r="F82" s="277"/>
      <c r="G82" s="277"/>
      <c r="H82" s="292"/>
    </row>
    <row r="83" spans="1:8" s="189" customFormat="1">
      <c r="A83" s="289" t="s">
        <v>416</v>
      </c>
      <c r="B83" s="293" t="s">
        <v>332</v>
      </c>
      <c r="C83" s="291" t="s">
        <v>326</v>
      </c>
      <c r="D83" s="277">
        <v>148.35036597020007</v>
      </c>
      <c r="E83" s="277">
        <v>114.10000000000014</v>
      </c>
      <c r="F83" s="277">
        <v>-34.250365970199937</v>
      </c>
      <c r="G83" s="277">
        <v>-23.087483300904015</v>
      </c>
      <c r="H83" s="292"/>
    </row>
    <row r="84" spans="1:8" s="185" customFormat="1">
      <c r="A84" s="289" t="s">
        <v>417</v>
      </c>
      <c r="B84" s="293" t="s">
        <v>333</v>
      </c>
      <c r="C84" s="291" t="s">
        <v>326</v>
      </c>
      <c r="D84" s="277"/>
      <c r="E84" s="277"/>
      <c r="F84" s="277"/>
      <c r="G84" s="277"/>
      <c r="H84" s="292"/>
    </row>
    <row r="85" spans="1:8" s="189" customFormat="1">
      <c r="A85" s="289" t="s">
        <v>418</v>
      </c>
      <c r="B85" s="293" t="s">
        <v>334</v>
      </c>
      <c r="C85" s="291" t="s">
        <v>326</v>
      </c>
      <c r="D85" s="277">
        <v>128.72</v>
      </c>
      <c r="E85" s="277">
        <v>59.56</v>
      </c>
      <c r="F85" s="277">
        <v>-69.16</v>
      </c>
      <c r="G85" s="277">
        <v>-53.729024238657551</v>
      </c>
      <c r="H85" s="292"/>
    </row>
    <row r="86" spans="1:8" s="185" customFormat="1">
      <c r="A86" s="289" t="s">
        <v>419</v>
      </c>
      <c r="B86" s="293" t="s">
        <v>336</v>
      </c>
      <c r="C86" s="291" t="s">
        <v>326</v>
      </c>
      <c r="D86" s="277"/>
      <c r="E86" s="277"/>
      <c r="F86" s="277"/>
      <c r="G86" s="277"/>
      <c r="H86" s="292"/>
    </row>
    <row r="87" spans="1:8" s="185" customFormat="1">
      <c r="A87" s="289" t="s">
        <v>420</v>
      </c>
      <c r="B87" s="293" t="s">
        <v>338</v>
      </c>
      <c r="C87" s="291" t="s">
        <v>326</v>
      </c>
      <c r="D87" s="277"/>
      <c r="E87" s="277"/>
      <c r="F87" s="277"/>
      <c r="G87" s="277"/>
      <c r="H87" s="292"/>
    </row>
    <row r="88" spans="1:8" s="185" customFormat="1" ht="30">
      <c r="A88" s="289" t="s">
        <v>421</v>
      </c>
      <c r="B88" s="306" t="s">
        <v>340</v>
      </c>
      <c r="C88" s="291" t="s">
        <v>326</v>
      </c>
      <c r="D88" s="277"/>
      <c r="E88" s="277"/>
      <c r="F88" s="277"/>
      <c r="G88" s="277"/>
      <c r="H88" s="292"/>
    </row>
    <row r="89" spans="1:8" s="185" customFormat="1">
      <c r="A89" s="289" t="s">
        <v>422</v>
      </c>
      <c r="B89" s="306" t="s">
        <v>342</v>
      </c>
      <c r="C89" s="291" t="s">
        <v>326</v>
      </c>
      <c r="D89" s="277"/>
      <c r="E89" s="277"/>
      <c r="F89" s="277"/>
      <c r="G89" s="277"/>
      <c r="H89" s="292"/>
    </row>
    <row r="90" spans="1:8" s="185" customFormat="1">
      <c r="A90" s="289" t="s">
        <v>423</v>
      </c>
      <c r="B90" s="293" t="s">
        <v>344</v>
      </c>
      <c r="C90" s="291" t="s">
        <v>326</v>
      </c>
      <c r="D90" s="277"/>
      <c r="E90" s="277"/>
      <c r="F90" s="277"/>
      <c r="G90" s="277"/>
      <c r="H90" s="292"/>
    </row>
    <row r="91" spans="1:8" s="189" customFormat="1">
      <c r="A91" s="289" t="s">
        <v>424</v>
      </c>
      <c r="B91" s="293" t="s">
        <v>346</v>
      </c>
      <c r="C91" s="291" t="s">
        <v>326</v>
      </c>
      <c r="D91" s="277">
        <v>3.086070559999996</v>
      </c>
      <c r="E91" s="277">
        <v>6.9699999999999704</v>
      </c>
      <c r="F91" s="277">
        <v>3.8839294399999744</v>
      </c>
      <c r="G91" s="277">
        <v>125.85355274572787</v>
      </c>
      <c r="H91" s="292"/>
    </row>
    <row r="92" spans="1:8" s="185" customFormat="1">
      <c r="A92" s="289" t="s">
        <v>425</v>
      </c>
      <c r="B92" s="290" t="s">
        <v>426</v>
      </c>
      <c r="C92" s="291" t="s">
        <v>326</v>
      </c>
      <c r="D92" s="277">
        <v>-110.81600000000003</v>
      </c>
      <c r="E92" s="277">
        <v>-90.839999999999989</v>
      </c>
      <c r="F92" s="277">
        <v>19.976000000000042</v>
      </c>
      <c r="G92" s="277">
        <v>-18.02627779382042</v>
      </c>
      <c r="H92" s="292"/>
    </row>
    <row r="93" spans="1:8" s="185" customFormat="1">
      <c r="A93" s="289" t="s">
        <v>427</v>
      </c>
      <c r="B93" s="306" t="s">
        <v>428</v>
      </c>
      <c r="C93" s="291" t="s">
        <v>326</v>
      </c>
      <c r="D93" s="277">
        <v>64</v>
      </c>
      <c r="E93" s="277">
        <v>92.11</v>
      </c>
      <c r="F93" s="277">
        <v>28.11</v>
      </c>
      <c r="G93" s="277"/>
      <c r="H93" s="292"/>
    </row>
    <row r="94" spans="1:8" s="185" customFormat="1">
      <c r="A94" s="289" t="s">
        <v>429</v>
      </c>
      <c r="B94" s="306" t="s">
        <v>430</v>
      </c>
      <c r="C94" s="291" t="s">
        <v>326</v>
      </c>
      <c r="D94" s="298"/>
      <c r="E94" s="277"/>
      <c r="F94" s="277"/>
      <c r="G94" s="277"/>
      <c r="H94" s="292"/>
    </row>
    <row r="95" spans="1:8" s="190" customFormat="1">
      <c r="A95" s="289" t="s">
        <v>431</v>
      </c>
      <c r="B95" s="306" t="s">
        <v>432</v>
      </c>
      <c r="C95" s="291" t="s">
        <v>326</v>
      </c>
      <c r="D95" s="298">
        <v>4</v>
      </c>
      <c r="E95" s="277">
        <v>5.24</v>
      </c>
      <c r="F95" s="277">
        <v>1.2400000000000002</v>
      </c>
      <c r="G95" s="277"/>
      <c r="H95" s="292"/>
    </row>
    <row r="96" spans="1:8" s="185" customFormat="1">
      <c r="A96" s="289" t="s">
        <v>433</v>
      </c>
      <c r="B96" s="306" t="s">
        <v>434</v>
      </c>
      <c r="C96" s="291" t="s">
        <v>326</v>
      </c>
      <c r="D96" s="298"/>
      <c r="E96" s="277"/>
      <c r="F96" s="277"/>
      <c r="G96" s="277"/>
      <c r="H96" s="292"/>
    </row>
    <row r="97" spans="1:8" s="185" customFormat="1">
      <c r="A97" s="289" t="s">
        <v>435</v>
      </c>
      <c r="B97" s="306" t="s">
        <v>436</v>
      </c>
      <c r="C97" s="291" t="s">
        <v>326</v>
      </c>
      <c r="D97" s="298"/>
      <c r="E97" s="277"/>
      <c r="F97" s="277"/>
      <c r="G97" s="277"/>
      <c r="H97" s="292"/>
    </row>
    <row r="98" spans="1:8" s="190" customFormat="1">
      <c r="A98" s="289" t="s">
        <v>437</v>
      </c>
      <c r="B98" s="293" t="s">
        <v>438</v>
      </c>
      <c r="C98" s="291" t="s">
        <v>326</v>
      </c>
      <c r="D98" s="298">
        <v>60</v>
      </c>
      <c r="E98" s="277">
        <v>86.87</v>
      </c>
      <c r="F98" s="277">
        <v>26.870000000000005</v>
      </c>
      <c r="G98" s="277"/>
      <c r="H98" s="292"/>
    </row>
    <row r="99" spans="1:8" s="185" customFormat="1">
      <c r="A99" s="289" t="s">
        <v>439</v>
      </c>
      <c r="B99" s="297" t="s">
        <v>394</v>
      </c>
      <c r="C99" s="291" t="s">
        <v>326</v>
      </c>
      <c r="D99" s="277">
        <v>174.81600000000003</v>
      </c>
      <c r="E99" s="277">
        <v>182.95</v>
      </c>
      <c r="F99" s="277">
        <v>8.1339999999999577</v>
      </c>
      <c r="G99" s="277">
        <v>4.6528921837817796</v>
      </c>
      <c r="H99" s="292"/>
    </row>
    <row r="100" spans="1:8" s="190" customFormat="1">
      <c r="A100" s="289" t="s">
        <v>440</v>
      </c>
      <c r="B100" s="293" t="s">
        <v>441</v>
      </c>
      <c r="C100" s="291" t="s">
        <v>326</v>
      </c>
      <c r="D100" s="298">
        <v>8.3360000000000003</v>
      </c>
      <c r="E100" s="276">
        <v>5.37</v>
      </c>
      <c r="F100" s="277">
        <v>-2.9660000000000002</v>
      </c>
      <c r="G100" s="277"/>
      <c r="H100" s="292"/>
    </row>
    <row r="101" spans="1:8" s="190" customFormat="1">
      <c r="A101" s="289" t="s">
        <v>442</v>
      </c>
      <c r="B101" s="293" t="s">
        <v>443</v>
      </c>
      <c r="C101" s="291" t="s">
        <v>326</v>
      </c>
      <c r="D101" s="298">
        <v>158.14400000000001</v>
      </c>
      <c r="E101" s="276">
        <v>106.12</v>
      </c>
      <c r="F101" s="277">
        <v>-52.024000000000001</v>
      </c>
      <c r="G101" s="277">
        <v>-32.896600566572239</v>
      </c>
      <c r="H101" s="292"/>
    </row>
    <row r="102" spans="1:8" s="185" customFormat="1">
      <c r="A102" s="289" t="s">
        <v>444</v>
      </c>
      <c r="B102" s="293" t="s">
        <v>445</v>
      </c>
      <c r="C102" s="291" t="s">
        <v>326</v>
      </c>
      <c r="D102" s="334"/>
      <c r="E102" s="276"/>
      <c r="F102" s="276"/>
      <c r="G102" s="276"/>
      <c r="H102" s="292"/>
    </row>
    <row r="103" spans="1:8" s="185" customFormat="1">
      <c r="A103" s="289" t="s">
        <v>446</v>
      </c>
      <c r="B103" s="306" t="s">
        <v>447</v>
      </c>
      <c r="C103" s="291" t="s">
        <v>326</v>
      </c>
      <c r="D103" s="334"/>
      <c r="E103" s="276"/>
      <c r="F103" s="276"/>
      <c r="G103" s="276"/>
      <c r="H103" s="292"/>
    </row>
    <row r="104" spans="1:8" s="190" customFormat="1">
      <c r="A104" s="289" t="s">
        <v>448</v>
      </c>
      <c r="B104" s="293" t="s">
        <v>449</v>
      </c>
      <c r="C104" s="291" t="s">
        <v>326</v>
      </c>
      <c r="D104" s="334">
        <v>8.3360000000000003</v>
      </c>
      <c r="E104" s="276">
        <v>71.459999999999994</v>
      </c>
      <c r="F104" s="277">
        <v>63.123999999999995</v>
      </c>
      <c r="G104" s="277"/>
      <c r="H104" s="292"/>
    </row>
    <row r="105" spans="1:8" s="189" customFormat="1" ht="30">
      <c r="A105" s="289" t="s">
        <v>450</v>
      </c>
      <c r="B105" s="290" t="s">
        <v>451</v>
      </c>
      <c r="C105" s="291" t="s">
        <v>326</v>
      </c>
      <c r="D105" s="277">
        <v>169.34043653020035</v>
      </c>
      <c r="E105" s="277">
        <v>89.79000000000012</v>
      </c>
      <c r="F105" s="277">
        <v>-79.55043653020023</v>
      </c>
      <c r="G105" s="277">
        <v>-46.976633673678478</v>
      </c>
      <c r="H105" s="292"/>
    </row>
    <row r="106" spans="1:8" s="185" customFormat="1" ht="30">
      <c r="A106" s="289" t="s">
        <v>452</v>
      </c>
      <c r="B106" s="306" t="s">
        <v>453</v>
      </c>
      <c r="C106" s="291" t="s">
        <v>326</v>
      </c>
      <c r="D106" s="294"/>
      <c r="E106" s="276"/>
      <c r="F106" s="276"/>
      <c r="G106" s="276"/>
      <c r="H106" s="292"/>
    </row>
    <row r="107" spans="1:8" s="185" customFormat="1" ht="30">
      <c r="A107" s="289" t="s">
        <v>454</v>
      </c>
      <c r="B107" s="306" t="s">
        <v>328</v>
      </c>
      <c r="C107" s="291" t="s">
        <v>326</v>
      </c>
      <c r="D107" s="294"/>
      <c r="E107" s="276"/>
      <c r="F107" s="276"/>
      <c r="G107" s="276"/>
      <c r="H107" s="292"/>
    </row>
    <row r="108" spans="1:8" s="185" customFormat="1" ht="30">
      <c r="A108" s="289" t="s">
        <v>455</v>
      </c>
      <c r="B108" s="306" t="s">
        <v>329</v>
      </c>
      <c r="C108" s="291" t="s">
        <v>326</v>
      </c>
      <c r="D108" s="294"/>
      <c r="E108" s="276"/>
      <c r="F108" s="276"/>
      <c r="G108" s="276"/>
      <c r="H108" s="292"/>
    </row>
    <row r="109" spans="1:8" s="185" customFormat="1" ht="30">
      <c r="A109" s="289" t="s">
        <v>456</v>
      </c>
      <c r="B109" s="306" t="s">
        <v>330</v>
      </c>
      <c r="C109" s="291" t="s">
        <v>326</v>
      </c>
      <c r="D109" s="294"/>
      <c r="E109" s="276"/>
      <c r="F109" s="276"/>
      <c r="G109" s="276"/>
      <c r="H109" s="292"/>
    </row>
    <row r="110" spans="1:8" s="185" customFormat="1">
      <c r="A110" s="289" t="s">
        <v>457</v>
      </c>
      <c r="B110" s="293" t="s">
        <v>331</v>
      </c>
      <c r="C110" s="291" t="s">
        <v>326</v>
      </c>
      <c r="D110" s="294"/>
      <c r="E110" s="276"/>
      <c r="F110" s="276"/>
      <c r="G110" s="276"/>
      <c r="H110" s="292"/>
    </row>
    <row r="111" spans="1:8" s="189" customFormat="1">
      <c r="A111" s="289" t="s">
        <v>458</v>
      </c>
      <c r="B111" s="293" t="s">
        <v>332</v>
      </c>
      <c r="C111" s="291" t="s">
        <v>326</v>
      </c>
      <c r="D111" s="298">
        <v>30.54</v>
      </c>
      <c r="E111" s="277">
        <v>-4.13</v>
      </c>
      <c r="F111" s="277">
        <v>-34.67</v>
      </c>
      <c r="G111" s="277">
        <v>-113.52324819908317</v>
      </c>
      <c r="H111" s="292"/>
    </row>
    <row r="112" spans="1:8" s="185" customFormat="1">
      <c r="A112" s="289" t="s">
        <v>459</v>
      </c>
      <c r="B112" s="293" t="s">
        <v>333</v>
      </c>
      <c r="C112" s="291" t="s">
        <v>326</v>
      </c>
      <c r="D112" s="334"/>
      <c r="E112" s="276"/>
      <c r="F112" s="276"/>
      <c r="G112" s="276"/>
      <c r="H112" s="292"/>
    </row>
    <row r="113" spans="1:8" s="189" customFormat="1">
      <c r="A113" s="289" t="s">
        <v>460</v>
      </c>
      <c r="B113" s="293" t="s">
        <v>334</v>
      </c>
      <c r="C113" s="291" t="s">
        <v>326</v>
      </c>
      <c r="D113" s="298">
        <v>135.71506112</v>
      </c>
      <c r="E113" s="277">
        <v>59</v>
      </c>
      <c r="F113" s="277">
        <v>-76.715061120000001</v>
      </c>
      <c r="G113" s="277">
        <v>-56.526564175635684</v>
      </c>
      <c r="H113" s="292"/>
    </row>
    <row r="114" spans="1:8" s="185" customFormat="1">
      <c r="A114" s="289" t="s">
        <v>461</v>
      </c>
      <c r="B114" s="293" t="s">
        <v>336</v>
      </c>
      <c r="C114" s="291" t="s">
        <v>326</v>
      </c>
      <c r="D114" s="334"/>
      <c r="E114" s="276"/>
      <c r="F114" s="276"/>
      <c r="G114" s="276"/>
      <c r="H114" s="292"/>
    </row>
    <row r="115" spans="1:8" s="185" customFormat="1">
      <c r="A115" s="289" t="s">
        <v>462</v>
      </c>
      <c r="B115" s="293" t="s">
        <v>338</v>
      </c>
      <c r="C115" s="291" t="s">
        <v>326</v>
      </c>
      <c r="D115" s="334"/>
      <c r="E115" s="276"/>
      <c r="F115" s="276"/>
      <c r="G115" s="276"/>
      <c r="H115" s="292"/>
    </row>
    <row r="116" spans="1:8" s="185" customFormat="1" ht="30">
      <c r="A116" s="289" t="s">
        <v>463</v>
      </c>
      <c r="B116" s="306" t="s">
        <v>340</v>
      </c>
      <c r="C116" s="291" t="s">
        <v>326</v>
      </c>
      <c r="D116" s="334"/>
      <c r="E116" s="276"/>
      <c r="F116" s="276"/>
      <c r="G116" s="276"/>
      <c r="H116" s="292"/>
    </row>
    <row r="117" spans="1:8" s="185" customFormat="1">
      <c r="A117" s="289" t="s">
        <v>464</v>
      </c>
      <c r="B117" s="293" t="s">
        <v>342</v>
      </c>
      <c r="C117" s="291" t="s">
        <v>326</v>
      </c>
      <c r="D117" s="334"/>
      <c r="E117" s="276"/>
      <c r="F117" s="276"/>
      <c r="G117" s="276"/>
      <c r="H117" s="292"/>
    </row>
    <row r="118" spans="1:8" s="185" customFormat="1">
      <c r="A118" s="289" t="s">
        <v>465</v>
      </c>
      <c r="B118" s="293" t="s">
        <v>344</v>
      </c>
      <c r="C118" s="291" t="s">
        <v>326</v>
      </c>
      <c r="D118" s="334"/>
      <c r="E118" s="276"/>
      <c r="F118" s="276"/>
      <c r="G118" s="276"/>
      <c r="H118" s="292"/>
    </row>
    <row r="119" spans="1:8" s="189" customFormat="1">
      <c r="A119" s="289" t="s">
        <v>466</v>
      </c>
      <c r="B119" s="293" t="s">
        <v>346</v>
      </c>
      <c r="C119" s="291" t="s">
        <v>326</v>
      </c>
      <c r="D119" s="298">
        <v>3.08607056</v>
      </c>
      <c r="E119" s="277">
        <v>34.92</v>
      </c>
      <c r="F119" s="277">
        <v>31.833929440000002</v>
      </c>
      <c r="G119" s="277">
        <v>1031.5360203559314</v>
      </c>
      <c r="H119" s="292"/>
    </row>
    <row r="120" spans="1:8" s="189" customFormat="1">
      <c r="A120" s="289" t="s">
        <v>467</v>
      </c>
      <c r="B120" s="290" t="s">
        <v>468</v>
      </c>
      <c r="C120" s="291" t="s">
        <v>326</v>
      </c>
      <c r="D120" s="277">
        <v>42.335282919999997</v>
      </c>
      <c r="E120" s="277">
        <v>26.88</v>
      </c>
      <c r="F120" s="277">
        <v>-15.455282919999998</v>
      </c>
      <c r="G120" s="277">
        <v>-36.506861071899507</v>
      </c>
      <c r="H120" s="292"/>
    </row>
    <row r="121" spans="1:8" s="185" customFormat="1">
      <c r="A121" s="289" t="s">
        <v>469</v>
      </c>
      <c r="B121" s="293" t="s">
        <v>327</v>
      </c>
      <c r="C121" s="291" t="s">
        <v>326</v>
      </c>
      <c r="D121" s="294"/>
      <c r="E121" s="276"/>
      <c r="F121" s="276"/>
      <c r="G121" s="276"/>
      <c r="H121" s="292"/>
    </row>
    <row r="122" spans="1:8" s="185" customFormat="1" ht="30">
      <c r="A122" s="289" t="s">
        <v>470</v>
      </c>
      <c r="B122" s="306" t="s">
        <v>328</v>
      </c>
      <c r="C122" s="291" t="s">
        <v>326</v>
      </c>
      <c r="D122" s="294"/>
      <c r="E122" s="276"/>
      <c r="F122" s="276"/>
      <c r="G122" s="276"/>
      <c r="H122" s="292"/>
    </row>
    <row r="123" spans="1:8" s="185" customFormat="1" ht="30">
      <c r="A123" s="289" t="s">
        <v>471</v>
      </c>
      <c r="B123" s="306" t="s">
        <v>329</v>
      </c>
      <c r="C123" s="291" t="s">
        <v>326</v>
      </c>
      <c r="D123" s="294"/>
      <c r="E123" s="276"/>
      <c r="F123" s="276"/>
      <c r="G123" s="276"/>
      <c r="H123" s="292"/>
    </row>
    <row r="124" spans="1:8" s="185" customFormat="1" ht="30">
      <c r="A124" s="289" t="s">
        <v>472</v>
      </c>
      <c r="B124" s="306" t="s">
        <v>330</v>
      </c>
      <c r="C124" s="291" t="s">
        <v>326</v>
      </c>
      <c r="D124" s="294"/>
      <c r="E124" s="276"/>
      <c r="F124" s="276"/>
      <c r="G124" s="276"/>
      <c r="H124" s="292"/>
    </row>
    <row r="125" spans="1:8" s="185" customFormat="1">
      <c r="A125" s="289" t="s">
        <v>473</v>
      </c>
      <c r="B125" s="297" t="s">
        <v>474</v>
      </c>
      <c r="C125" s="291" t="s">
        <v>326</v>
      </c>
      <c r="D125" s="294"/>
      <c r="E125" s="276"/>
      <c r="F125" s="276"/>
      <c r="G125" s="276"/>
      <c r="H125" s="292"/>
    </row>
    <row r="126" spans="1:8" s="189" customFormat="1">
      <c r="A126" s="289" t="s">
        <v>475</v>
      </c>
      <c r="B126" s="297" t="s">
        <v>476</v>
      </c>
      <c r="C126" s="291" t="s">
        <v>326</v>
      </c>
      <c r="D126" s="334">
        <v>7.6349999999999998</v>
      </c>
      <c r="E126" s="276">
        <v>0</v>
      </c>
      <c r="F126" s="277">
        <v>-7.6349999999999998</v>
      </c>
      <c r="G126" s="277">
        <v>-100</v>
      </c>
      <c r="H126" s="292"/>
    </row>
    <row r="127" spans="1:8" s="185" customFormat="1">
      <c r="A127" s="289" t="s">
        <v>477</v>
      </c>
      <c r="B127" s="297" t="s">
        <v>478</v>
      </c>
      <c r="C127" s="291" t="s">
        <v>326</v>
      </c>
      <c r="D127" s="334"/>
      <c r="E127" s="276"/>
      <c r="F127" s="276"/>
      <c r="G127" s="276"/>
      <c r="H127" s="292"/>
    </row>
    <row r="128" spans="1:8" s="189" customFormat="1">
      <c r="A128" s="289" t="s">
        <v>479</v>
      </c>
      <c r="B128" s="297" t="s">
        <v>480</v>
      </c>
      <c r="C128" s="291" t="s">
        <v>326</v>
      </c>
      <c r="D128" s="334">
        <v>33.92876528</v>
      </c>
      <c r="E128" s="276">
        <v>16.88</v>
      </c>
      <c r="F128" s="277">
        <v>-17.048765280000001</v>
      </c>
      <c r="G128" s="277">
        <v>-50.248705307439359</v>
      </c>
      <c r="H128" s="292"/>
    </row>
    <row r="129" spans="1:8" s="185" customFormat="1">
      <c r="A129" s="289" t="s">
        <v>481</v>
      </c>
      <c r="B129" s="297" t="s">
        <v>482</v>
      </c>
      <c r="C129" s="291" t="s">
        <v>326</v>
      </c>
      <c r="D129" s="334"/>
      <c r="E129" s="276"/>
      <c r="F129" s="276"/>
      <c r="G129" s="276"/>
      <c r="H129" s="292"/>
    </row>
    <row r="130" spans="1:8" s="185" customFormat="1">
      <c r="A130" s="289" t="s">
        <v>483</v>
      </c>
      <c r="B130" s="297" t="s">
        <v>484</v>
      </c>
      <c r="C130" s="291" t="s">
        <v>326</v>
      </c>
      <c r="D130" s="334"/>
      <c r="E130" s="276"/>
      <c r="F130" s="276"/>
      <c r="G130" s="276"/>
      <c r="H130" s="292"/>
    </row>
    <row r="131" spans="1:8" s="185" customFormat="1" ht="30">
      <c r="A131" s="289" t="s">
        <v>485</v>
      </c>
      <c r="B131" s="297" t="s">
        <v>340</v>
      </c>
      <c r="C131" s="291" t="s">
        <v>326</v>
      </c>
      <c r="D131" s="334"/>
      <c r="E131" s="276"/>
      <c r="F131" s="276"/>
      <c r="G131" s="276"/>
      <c r="H131" s="292"/>
    </row>
    <row r="132" spans="1:8" s="185" customFormat="1">
      <c r="A132" s="289" t="s">
        <v>486</v>
      </c>
      <c r="B132" s="293" t="s">
        <v>487</v>
      </c>
      <c r="C132" s="291" t="s">
        <v>326</v>
      </c>
      <c r="D132" s="334"/>
      <c r="E132" s="276"/>
      <c r="F132" s="276"/>
      <c r="G132" s="276"/>
      <c r="H132" s="292"/>
    </row>
    <row r="133" spans="1:8" s="185" customFormat="1">
      <c r="A133" s="289" t="s">
        <v>488</v>
      </c>
      <c r="B133" s="293" t="s">
        <v>344</v>
      </c>
      <c r="C133" s="291" t="s">
        <v>326</v>
      </c>
      <c r="D133" s="334"/>
      <c r="E133" s="276"/>
      <c r="F133" s="276"/>
      <c r="G133" s="276"/>
      <c r="H133" s="292"/>
    </row>
    <row r="134" spans="1:8" s="189" customFormat="1">
      <c r="A134" s="289" t="s">
        <v>489</v>
      </c>
      <c r="B134" s="297" t="s">
        <v>490</v>
      </c>
      <c r="C134" s="291" t="s">
        <v>326</v>
      </c>
      <c r="D134" s="334">
        <v>0.77151763999999901</v>
      </c>
      <c r="E134" s="276">
        <v>10</v>
      </c>
      <c r="F134" s="277">
        <v>9.228482360000001</v>
      </c>
      <c r="G134" s="277">
        <v>1196.1466441648713</v>
      </c>
      <c r="H134" s="292"/>
    </row>
    <row r="135" spans="1:8" s="189" customFormat="1">
      <c r="A135" s="289" t="s">
        <v>491</v>
      </c>
      <c r="B135" s="290" t="s">
        <v>492</v>
      </c>
      <c r="C135" s="291" t="s">
        <v>326</v>
      </c>
      <c r="D135" s="277">
        <v>127.00584875999999</v>
      </c>
      <c r="E135" s="277">
        <v>62.879999999999995</v>
      </c>
      <c r="F135" s="277">
        <v>-64.125848759999997</v>
      </c>
      <c r="G135" s="277">
        <v>-50.490469050112118</v>
      </c>
      <c r="H135" s="292"/>
    </row>
    <row r="136" spans="1:8" s="185" customFormat="1">
      <c r="A136" s="289" t="s">
        <v>493</v>
      </c>
      <c r="B136" s="293" t="s">
        <v>327</v>
      </c>
      <c r="C136" s="291" t="s">
        <v>326</v>
      </c>
      <c r="D136" s="294"/>
      <c r="E136" s="276"/>
      <c r="F136" s="276"/>
      <c r="G136" s="276"/>
      <c r="H136" s="292"/>
    </row>
    <row r="137" spans="1:8" s="185" customFormat="1" ht="30">
      <c r="A137" s="289" t="s">
        <v>494</v>
      </c>
      <c r="B137" s="306" t="s">
        <v>328</v>
      </c>
      <c r="C137" s="291" t="s">
        <v>326</v>
      </c>
      <c r="D137" s="294"/>
      <c r="E137" s="276"/>
      <c r="F137" s="276"/>
      <c r="G137" s="276"/>
      <c r="H137" s="292"/>
    </row>
    <row r="138" spans="1:8" s="185" customFormat="1" ht="30">
      <c r="A138" s="289" t="s">
        <v>495</v>
      </c>
      <c r="B138" s="306" t="s">
        <v>329</v>
      </c>
      <c r="C138" s="291" t="s">
        <v>326</v>
      </c>
      <c r="D138" s="294"/>
      <c r="E138" s="276"/>
      <c r="F138" s="276"/>
      <c r="G138" s="276"/>
      <c r="H138" s="292"/>
    </row>
    <row r="139" spans="1:8" s="185" customFormat="1" ht="30">
      <c r="A139" s="289" t="s">
        <v>496</v>
      </c>
      <c r="B139" s="306" t="s">
        <v>330</v>
      </c>
      <c r="C139" s="291" t="s">
        <v>326</v>
      </c>
      <c r="D139" s="294"/>
      <c r="E139" s="276"/>
      <c r="F139" s="276"/>
      <c r="G139" s="276"/>
      <c r="H139" s="292"/>
    </row>
    <row r="140" spans="1:8" s="185" customFormat="1">
      <c r="A140" s="289" t="s">
        <v>497</v>
      </c>
      <c r="B140" s="293" t="s">
        <v>331</v>
      </c>
      <c r="C140" s="291" t="s">
        <v>326</v>
      </c>
      <c r="D140" s="294"/>
      <c r="E140" s="276"/>
      <c r="F140" s="276"/>
      <c r="G140" s="276"/>
      <c r="H140" s="292"/>
    </row>
    <row r="141" spans="1:8" s="189" customFormat="1">
      <c r="A141" s="289" t="s">
        <v>498</v>
      </c>
      <c r="B141" s="293" t="s">
        <v>332</v>
      </c>
      <c r="C141" s="291" t="s">
        <v>326</v>
      </c>
      <c r="D141" s="299">
        <v>22.905000000000001</v>
      </c>
      <c r="E141" s="277">
        <v>-4.17</v>
      </c>
      <c r="F141" s="277">
        <v>-27.075000000000003</v>
      </c>
      <c r="G141" s="277">
        <v>-118.20563195808775</v>
      </c>
      <c r="H141" s="292"/>
    </row>
    <row r="142" spans="1:8" s="185" customFormat="1">
      <c r="A142" s="289" t="s">
        <v>499</v>
      </c>
      <c r="B142" s="293" t="s">
        <v>333</v>
      </c>
      <c r="C142" s="291" t="s">
        <v>326</v>
      </c>
      <c r="D142" s="298"/>
      <c r="E142" s="277"/>
      <c r="F142" s="277"/>
      <c r="G142" s="277"/>
      <c r="H142" s="292"/>
    </row>
    <row r="143" spans="1:8" s="189" customFormat="1">
      <c r="A143" s="289" t="s">
        <v>500</v>
      </c>
      <c r="B143" s="306" t="s">
        <v>334</v>
      </c>
      <c r="C143" s="291" t="s">
        <v>326</v>
      </c>
      <c r="D143" s="277">
        <v>101.78629583999999</v>
      </c>
      <c r="E143" s="277">
        <v>42.12</v>
      </c>
      <c r="F143" s="277">
        <v>-59.666295839999997</v>
      </c>
      <c r="G143" s="277">
        <v>-58.6191837983678</v>
      </c>
      <c r="H143" s="292"/>
    </row>
    <row r="144" spans="1:8" s="185" customFormat="1">
      <c r="A144" s="289" t="s">
        <v>501</v>
      </c>
      <c r="B144" s="293" t="s">
        <v>336</v>
      </c>
      <c r="C144" s="291" t="s">
        <v>326</v>
      </c>
      <c r="D144" s="298"/>
      <c r="E144" s="277"/>
      <c r="F144" s="277"/>
      <c r="G144" s="277"/>
      <c r="H144" s="292"/>
    </row>
    <row r="145" spans="1:8" s="185" customFormat="1">
      <c r="A145" s="289" t="s">
        <v>502</v>
      </c>
      <c r="B145" s="293" t="s">
        <v>338</v>
      </c>
      <c r="C145" s="291" t="s">
        <v>326</v>
      </c>
      <c r="D145" s="298"/>
      <c r="E145" s="277"/>
      <c r="F145" s="277"/>
      <c r="G145" s="277"/>
      <c r="H145" s="292"/>
    </row>
    <row r="146" spans="1:8" s="185" customFormat="1" ht="30">
      <c r="A146" s="289" t="s">
        <v>503</v>
      </c>
      <c r="B146" s="306" t="s">
        <v>340</v>
      </c>
      <c r="C146" s="291" t="s">
        <v>326</v>
      </c>
      <c r="D146" s="298"/>
      <c r="E146" s="277"/>
      <c r="F146" s="277"/>
      <c r="G146" s="277"/>
      <c r="H146" s="292"/>
    </row>
    <row r="147" spans="1:8" s="185" customFormat="1">
      <c r="A147" s="289" t="s">
        <v>504</v>
      </c>
      <c r="B147" s="293" t="s">
        <v>342</v>
      </c>
      <c r="C147" s="291" t="s">
        <v>326</v>
      </c>
      <c r="D147" s="298"/>
      <c r="E147" s="277"/>
      <c r="F147" s="277"/>
      <c r="G147" s="277"/>
      <c r="H147" s="292"/>
    </row>
    <row r="148" spans="1:8" s="185" customFormat="1">
      <c r="A148" s="289" t="s">
        <v>505</v>
      </c>
      <c r="B148" s="293" t="s">
        <v>344</v>
      </c>
      <c r="C148" s="291" t="s">
        <v>326</v>
      </c>
      <c r="D148" s="298"/>
      <c r="E148" s="277"/>
      <c r="F148" s="277"/>
      <c r="G148" s="277"/>
      <c r="H148" s="292"/>
    </row>
    <row r="149" spans="1:8" s="189" customFormat="1">
      <c r="A149" s="289" t="s">
        <v>506</v>
      </c>
      <c r="B149" s="293" t="s">
        <v>346</v>
      </c>
      <c r="C149" s="291" t="s">
        <v>326</v>
      </c>
      <c r="D149" s="277">
        <v>2.3145529200000001</v>
      </c>
      <c r="E149" s="277">
        <v>24.93</v>
      </c>
      <c r="F149" s="277">
        <v>22.615447079999999</v>
      </c>
      <c r="G149" s="277">
        <v>977.09786130100656</v>
      </c>
      <c r="H149" s="292"/>
    </row>
    <row r="150" spans="1:8" s="185" customFormat="1">
      <c r="A150" s="289" t="s">
        <v>507</v>
      </c>
      <c r="B150" s="290" t="s">
        <v>55</v>
      </c>
      <c r="C150" s="291" t="s">
        <v>326</v>
      </c>
      <c r="D150" s="294"/>
      <c r="E150" s="276"/>
      <c r="F150" s="276"/>
      <c r="G150" s="276"/>
      <c r="H150" s="292"/>
    </row>
    <row r="151" spans="1:8" s="185" customFormat="1">
      <c r="A151" s="289" t="s">
        <v>508</v>
      </c>
      <c r="B151" s="297" t="s">
        <v>509</v>
      </c>
      <c r="C151" s="291" t="s">
        <v>326</v>
      </c>
      <c r="D151" s="276">
        <v>216.52916999999999</v>
      </c>
      <c r="E151" s="276">
        <v>99.341399999999993</v>
      </c>
      <c r="F151" s="277">
        <v>-117.18777</v>
      </c>
      <c r="G151" s="277">
        <v>-54.121008268770446</v>
      </c>
      <c r="H151" s="292"/>
    </row>
    <row r="152" spans="1:8" s="185" customFormat="1">
      <c r="A152" s="289" t="s">
        <v>510</v>
      </c>
      <c r="B152" s="297" t="s">
        <v>57</v>
      </c>
      <c r="C152" s="291" t="s">
        <v>326</v>
      </c>
      <c r="D152" s="294"/>
      <c r="E152" s="276"/>
      <c r="F152" s="276"/>
      <c r="G152" s="276"/>
      <c r="H152" s="292"/>
    </row>
    <row r="153" spans="1:8" s="185" customFormat="1">
      <c r="A153" s="289" t="s">
        <v>511</v>
      </c>
      <c r="B153" s="297" t="s">
        <v>58</v>
      </c>
      <c r="C153" s="291" t="s">
        <v>326</v>
      </c>
      <c r="D153" s="294"/>
      <c r="E153" s="276"/>
      <c r="F153" s="276"/>
      <c r="G153" s="276"/>
      <c r="H153" s="292"/>
    </row>
    <row r="154" spans="1:8" s="185" customFormat="1" ht="18" customHeight="1">
      <c r="A154" s="289" t="s">
        <v>512</v>
      </c>
      <c r="B154" s="297" t="s">
        <v>513</v>
      </c>
      <c r="C154" s="291" t="s">
        <v>326</v>
      </c>
      <c r="D154" s="276">
        <v>-89.523321240000001</v>
      </c>
      <c r="E154" s="276">
        <v>-36.461399999999998</v>
      </c>
      <c r="F154" s="277"/>
      <c r="G154" s="277"/>
      <c r="H154" s="292"/>
    </row>
    <row r="155" spans="1:8" s="185" customFormat="1" ht="18" customHeight="1">
      <c r="A155" s="289" t="s">
        <v>514</v>
      </c>
      <c r="B155" s="290" t="s">
        <v>402</v>
      </c>
      <c r="C155" s="291" t="s">
        <v>66</v>
      </c>
      <c r="D155" s="294"/>
      <c r="E155" s="276"/>
      <c r="F155" s="276"/>
      <c r="G155" s="276"/>
      <c r="H155" s="292"/>
    </row>
    <row r="156" spans="1:8" s="185" customFormat="1" ht="37.5" customHeight="1">
      <c r="A156" s="289" t="s">
        <v>515</v>
      </c>
      <c r="B156" s="297" t="s">
        <v>516</v>
      </c>
      <c r="C156" s="291" t="s">
        <v>326</v>
      </c>
      <c r="D156" s="277">
        <v>442.7664365302</v>
      </c>
      <c r="E156" s="277">
        <v>372.30000000000013</v>
      </c>
      <c r="F156" s="277">
        <v>-70.466436530199871</v>
      </c>
      <c r="G156" s="277">
        <v>-15.915035720055878</v>
      </c>
      <c r="H156" s="292"/>
    </row>
    <row r="157" spans="1:8" s="185" customFormat="1" ht="18" customHeight="1">
      <c r="A157" s="289" t="s">
        <v>517</v>
      </c>
      <c r="B157" s="297" t="s">
        <v>518</v>
      </c>
      <c r="C157" s="291" t="s">
        <v>326</v>
      </c>
      <c r="D157" s="294">
        <v>954.846</v>
      </c>
      <c r="E157" s="276">
        <v>1947.92</v>
      </c>
      <c r="F157" s="276"/>
      <c r="G157" s="276"/>
      <c r="H157" s="292"/>
    </row>
    <row r="158" spans="1:8" s="185" customFormat="1" ht="18" customHeight="1">
      <c r="A158" s="289" t="s">
        <v>519</v>
      </c>
      <c r="B158" s="306" t="s">
        <v>520</v>
      </c>
      <c r="C158" s="291" t="s">
        <v>326</v>
      </c>
      <c r="D158" s="294">
        <v>952.27499999999998</v>
      </c>
      <c r="E158" s="276">
        <v>1787.16</v>
      </c>
      <c r="F158" s="276"/>
      <c r="G158" s="276"/>
      <c r="H158" s="292"/>
    </row>
    <row r="159" spans="1:8" s="185" customFormat="1" ht="18" customHeight="1">
      <c r="A159" s="289" t="s">
        <v>521</v>
      </c>
      <c r="B159" s="297" t="s">
        <v>522</v>
      </c>
      <c r="C159" s="291" t="s">
        <v>326</v>
      </c>
      <c r="D159" s="294">
        <v>954.846</v>
      </c>
      <c r="E159" s="276">
        <v>1708.81</v>
      </c>
      <c r="F159" s="276"/>
      <c r="G159" s="276"/>
      <c r="H159" s="292"/>
    </row>
    <row r="160" spans="1:8" s="185" customFormat="1" ht="18" customHeight="1">
      <c r="A160" s="289" t="s">
        <v>523</v>
      </c>
      <c r="B160" s="306" t="s">
        <v>524</v>
      </c>
      <c r="C160" s="291" t="s">
        <v>326</v>
      </c>
      <c r="D160" s="294">
        <v>952.27499999999998</v>
      </c>
      <c r="E160" s="276">
        <v>1624.72</v>
      </c>
      <c r="F160" s="276"/>
      <c r="G160" s="276"/>
      <c r="H160" s="292"/>
    </row>
    <row r="161" spans="1:8" s="185" customFormat="1" ht="45">
      <c r="A161" s="289" t="s">
        <v>525</v>
      </c>
      <c r="B161" s="297" t="s">
        <v>526</v>
      </c>
      <c r="C161" s="291" t="s">
        <v>66</v>
      </c>
      <c r="D161" s="276">
        <v>2.1565455762247501</v>
      </c>
      <c r="E161" s="276">
        <v>4.5898737577222652</v>
      </c>
      <c r="F161" s="276"/>
      <c r="G161" s="276"/>
      <c r="H161" s="292"/>
    </row>
    <row r="162" spans="1:8" s="185" customFormat="1" ht="18">
      <c r="A162" s="323" t="s">
        <v>527</v>
      </c>
      <c r="B162" s="323"/>
      <c r="C162" s="323"/>
      <c r="D162" s="323"/>
      <c r="E162" s="323"/>
      <c r="F162" s="287"/>
      <c r="G162" s="287"/>
      <c r="H162" s="292"/>
    </row>
    <row r="163" spans="1:8" s="185" customFormat="1" ht="31.5" customHeight="1">
      <c r="A163" s="289" t="s">
        <v>528</v>
      </c>
      <c r="B163" s="290" t="s">
        <v>529</v>
      </c>
      <c r="C163" s="291" t="s">
        <v>326</v>
      </c>
      <c r="D163" s="276">
        <v>2215.1755095862</v>
      </c>
      <c r="E163" s="276">
        <v>1859.7649999999999</v>
      </c>
      <c r="F163" s="277">
        <v>-355.41050958620008</v>
      </c>
      <c r="G163" s="277">
        <v>-16.044349896798543</v>
      </c>
      <c r="H163" s="292"/>
    </row>
    <row r="164" spans="1:8" s="185" customFormat="1">
      <c r="A164" s="289" t="s">
        <v>530</v>
      </c>
      <c r="B164" s="293" t="s">
        <v>327</v>
      </c>
      <c r="C164" s="291" t="s">
        <v>326</v>
      </c>
      <c r="D164" s="294"/>
      <c r="E164" s="276"/>
      <c r="F164" s="276"/>
      <c r="G164" s="276"/>
      <c r="H164" s="292"/>
    </row>
    <row r="165" spans="1:8" s="185" customFormat="1" ht="30">
      <c r="A165" s="289" t="s">
        <v>531</v>
      </c>
      <c r="B165" s="306" t="s">
        <v>328</v>
      </c>
      <c r="C165" s="291" t="s">
        <v>326</v>
      </c>
      <c r="D165" s="294"/>
      <c r="E165" s="276"/>
      <c r="F165" s="276"/>
      <c r="G165" s="276"/>
      <c r="H165" s="292"/>
    </row>
    <row r="166" spans="1:8" s="185" customFormat="1" ht="30">
      <c r="A166" s="289" t="s">
        <v>532</v>
      </c>
      <c r="B166" s="306" t="s">
        <v>329</v>
      </c>
      <c r="C166" s="291" t="s">
        <v>326</v>
      </c>
      <c r="D166" s="294"/>
      <c r="E166" s="276"/>
      <c r="F166" s="276"/>
      <c r="G166" s="276"/>
      <c r="H166" s="292"/>
    </row>
    <row r="167" spans="1:8" s="185" customFormat="1" ht="30">
      <c r="A167" s="289" t="s">
        <v>533</v>
      </c>
      <c r="B167" s="306" t="s">
        <v>330</v>
      </c>
      <c r="C167" s="291" t="s">
        <v>326</v>
      </c>
      <c r="D167" s="294"/>
      <c r="E167" s="276"/>
      <c r="F167" s="276"/>
      <c r="G167" s="276"/>
      <c r="H167" s="292"/>
    </row>
    <row r="168" spans="1:8" s="185" customFormat="1">
      <c r="A168" s="289" t="s">
        <v>534</v>
      </c>
      <c r="B168" s="293" t="s">
        <v>331</v>
      </c>
      <c r="C168" s="291" t="s">
        <v>326</v>
      </c>
      <c r="D168" s="294"/>
      <c r="E168" s="276"/>
      <c r="F168" s="276"/>
      <c r="G168" s="276"/>
      <c r="H168" s="292"/>
    </row>
    <row r="169" spans="1:8" s="189" customFormat="1">
      <c r="A169" s="289" t="s">
        <v>535</v>
      </c>
      <c r="B169" s="293" t="s">
        <v>332</v>
      </c>
      <c r="C169" s="291" t="s">
        <v>326</v>
      </c>
      <c r="D169" s="334">
        <v>1978.0703659702001</v>
      </c>
      <c r="E169" s="280">
        <v>1610.624</v>
      </c>
      <c r="F169" s="277">
        <v>-367.44636597020008</v>
      </c>
      <c r="G169" s="277">
        <v>-18.576000747575815</v>
      </c>
      <c r="H169" s="292"/>
    </row>
    <row r="170" spans="1:8" s="185" customFormat="1">
      <c r="A170" s="289" t="s">
        <v>536</v>
      </c>
      <c r="B170" s="293" t="s">
        <v>333</v>
      </c>
      <c r="C170" s="291" t="s">
        <v>326</v>
      </c>
      <c r="D170" s="334"/>
      <c r="E170" s="280"/>
      <c r="F170" s="276"/>
      <c r="G170" s="276"/>
      <c r="H170" s="292"/>
    </row>
    <row r="171" spans="1:8" s="189" customFormat="1">
      <c r="A171" s="289" t="s">
        <v>537</v>
      </c>
      <c r="B171" s="293" t="s">
        <v>334</v>
      </c>
      <c r="C171" s="291" t="s">
        <v>326</v>
      </c>
      <c r="D171" s="334">
        <v>178.2</v>
      </c>
      <c r="E171" s="280">
        <v>162.351</v>
      </c>
      <c r="F171" s="277">
        <v>-15.84899999999999</v>
      </c>
      <c r="G171" s="277">
        <v>-8.8939393939393891</v>
      </c>
      <c r="H171" s="292"/>
    </row>
    <row r="172" spans="1:8" s="185" customFormat="1">
      <c r="A172" s="289" t="s">
        <v>538</v>
      </c>
      <c r="B172" s="293" t="s">
        <v>336</v>
      </c>
      <c r="C172" s="291" t="s">
        <v>326</v>
      </c>
      <c r="D172" s="334"/>
      <c r="E172" s="276"/>
      <c r="F172" s="276"/>
      <c r="G172" s="276"/>
      <c r="H172" s="292"/>
    </row>
    <row r="173" spans="1:8" s="185" customFormat="1">
      <c r="A173" s="289" t="s">
        <v>539</v>
      </c>
      <c r="B173" s="293" t="s">
        <v>338</v>
      </c>
      <c r="C173" s="291" t="s">
        <v>326</v>
      </c>
      <c r="D173" s="334"/>
      <c r="E173" s="276"/>
      <c r="F173" s="276"/>
      <c r="G173" s="276"/>
      <c r="H173" s="292"/>
    </row>
    <row r="174" spans="1:8" s="185" customFormat="1" ht="30">
      <c r="A174" s="289" t="s">
        <v>540</v>
      </c>
      <c r="B174" s="306" t="s">
        <v>340</v>
      </c>
      <c r="C174" s="291" t="s">
        <v>326</v>
      </c>
      <c r="D174" s="334"/>
      <c r="E174" s="276"/>
      <c r="F174" s="276"/>
      <c r="G174" s="276"/>
      <c r="H174" s="292"/>
    </row>
    <row r="175" spans="1:8" s="185" customFormat="1">
      <c r="A175" s="289" t="s">
        <v>541</v>
      </c>
      <c r="B175" s="293" t="s">
        <v>342</v>
      </c>
      <c r="C175" s="291" t="s">
        <v>326</v>
      </c>
      <c r="D175" s="334"/>
      <c r="E175" s="276"/>
      <c r="F175" s="276"/>
      <c r="G175" s="276"/>
      <c r="H175" s="292"/>
    </row>
    <row r="176" spans="1:8" s="185" customFormat="1">
      <c r="A176" s="289" t="s">
        <v>542</v>
      </c>
      <c r="B176" s="293" t="s">
        <v>344</v>
      </c>
      <c r="C176" s="291" t="s">
        <v>326</v>
      </c>
      <c r="D176" s="334"/>
      <c r="E176" s="276"/>
      <c r="F176" s="276"/>
      <c r="G176" s="276"/>
      <c r="H176" s="292"/>
    </row>
    <row r="177" spans="1:8" s="185" customFormat="1" ht="45">
      <c r="A177" s="289" t="s">
        <v>543</v>
      </c>
      <c r="B177" s="297" t="s">
        <v>544</v>
      </c>
      <c r="C177" s="291" t="s">
        <v>326</v>
      </c>
      <c r="D177" s="334"/>
      <c r="E177" s="276"/>
      <c r="F177" s="276"/>
      <c r="G177" s="276"/>
      <c r="H177" s="292"/>
    </row>
    <row r="178" spans="1:8" s="185" customFormat="1">
      <c r="A178" s="289" t="s">
        <v>545</v>
      </c>
      <c r="B178" s="306" t="s">
        <v>546</v>
      </c>
      <c r="C178" s="291" t="s">
        <v>326</v>
      </c>
      <c r="D178" s="334"/>
      <c r="E178" s="276"/>
      <c r="F178" s="276"/>
      <c r="G178" s="276"/>
      <c r="H178" s="292"/>
    </row>
    <row r="179" spans="1:8" s="185" customFormat="1" ht="30">
      <c r="A179" s="289" t="s">
        <v>547</v>
      </c>
      <c r="B179" s="306" t="s">
        <v>548</v>
      </c>
      <c r="C179" s="291" t="s">
        <v>326</v>
      </c>
      <c r="D179" s="334"/>
      <c r="E179" s="276"/>
      <c r="F179" s="276"/>
      <c r="G179" s="276"/>
      <c r="H179" s="292"/>
    </row>
    <row r="180" spans="1:8" s="189" customFormat="1">
      <c r="A180" s="289" t="s">
        <v>549</v>
      </c>
      <c r="B180" s="293" t="s">
        <v>346</v>
      </c>
      <c r="C180" s="291" t="s">
        <v>326</v>
      </c>
      <c r="D180" s="334">
        <v>58.905143615999997</v>
      </c>
      <c r="E180" s="276">
        <v>86.789999999999992</v>
      </c>
      <c r="F180" s="277">
        <v>27.884856383999995</v>
      </c>
      <c r="G180" s="277">
        <v>47.338576348748305</v>
      </c>
      <c r="H180" s="292"/>
    </row>
    <row r="181" spans="1:8" s="191" customFormat="1">
      <c r="A181" s="289" t="s">
        <v>550</v>
      </c>
      <c r="B181" s="290" t="s">
        <v>551</v>
      </c>
      <c r="C181" s="291" t="s">
        <v>326</v>
      </c>
      <c r="D181" s="276">
        <v>1973.7412349140707</v>
      </c>
      <c r="E181" s="276">
        <v>1540.7149999999999</v>
      </c>
      <c r="F181" s="277">
        <v>-433.02623491407076</v>
      </c>
      <c r="G181" s="277">
        <v>-21.939362022444804</v>
      </c>
      <c r="H181" s="292"/>
    </row>
    <row r="182" spans="1:8" s="190" customFormat="1">
      <c r="A182" s="289" t="s">
        <v>552</v>
      </c>
      <c r="B182" s="297" t="s">
        <v>553</v>
      </c>
      <c r="C182" s="291" t="s">
        <v>326</v>
      </c>
      <c r="D182" s="334">
        <v>18.905264416000001</v>
      </c>
      <c r="E182" s="280">
        <v>11</v>
      </c>
      <c r="F182" s="277">
        <v>-7.9052644160000014</v>
      </c>
      <c r="G182" s="277">
        <v>-41.815148638225743</v>
      </c>
      <c r="H182" s="292"/>
    </row>
    <row r="183" spans="1:8" s="190" customFormat="1">
      <c r="A183" s="289" t="s">
        <v>554</v>
      </c>
      <c r="B183" s="297" t="s">
        <v>555</v>
      </c>
      <c r="C183" s="291" t="s">
        <v>326</v>
      </c>
      <c r="D183" s="334">
        <v>1015.30221656045</v>
      </c>
      <c r="E183" s="276">
        <v>475.26799999999997</v>
      </c>
      <c r="F183" s="277">
        <v>-540.03421656044998</v>
      </c>
      <c r="G183" s="277">
        <v>-53.189504341862815</v>
      </c>
      <c r="H183" s="292"/>
    </row>
    <row r="184" spans="1:8" s="185" customFormat="1">
      <c r="A184" s="289" t="s">
        <v>556</v>
      </c>
      <c r="B184" s="306" t="s">
        <v>557</v>
      </c>
      <c r="C184" s="291" t="s">
        <v>326</v>
      </c>
      <c r="D184" s="334"/>
      <c r="E184" s="276"/>
      <c r="F184" s="276"/>
      <c r="G184" s="276"/>
      <c r="H184" s="292"/>
    </row>
    <row r="185" spans="1:8" s="185" customFormat="1">
      <c r="A185" s="289" t="s">
        <v>558</v>
      </c>
      <c r="B185" s="306" t="s">
        <v>559</v>
      </c>
      <c r="C185" s="291" t="s">
        <v>326</v>
      </c>
      <c r="D185" s="334">
        <v>7.88</v>
      </c>
      <c r="E185" s="280">
        <v>7.5369999999999999</v>
      </c>
      <c r="F185" s="277">
        <v>-0.34299999999999997</v>
      </c>
      <c r="G185" s="277">
        <v>-4.3527918781725887</v>
      </c>
      <c r="H185" s="292"/>
    </row>
    <row r="186" spans="1:8" s="190" customFormat="1">
      <c r="A186" s="289" t="s">
        <v>560</v>
      </c>
      <c r="B186" s="306" t="s">
        <v>561</v>
      </c>
      <c r="C186" s="291" t="s">
        <v>326</v>
      </c>
      <c r="D186" s="334">
        <v>1007.42221656045</v>
      </c>
      <c r="E186" s="280">
        <v>467.73099999999999</v>
      </c>
      <c r="F186" s="277">
        <v>-539.69121656045002</v>
      </c>
      <c r="G186" s="277">
        <v>-53.571502364030508</v>
      </c>
      <c r="H186" s="292"/>
    </row>
    <row r="187" spans="1:8" s="185" customFormat="1" ht="30">
      <c r="A187" s="289" t="s">
        <v>562</v>
      </c>
      <c r="B187" s="297" t="s">
        <v>563</v>
      </c>
      <c r="C187" s="291" t="s">
        <v>326</v>
      </c>
      <c r="D187" s="334"/>
      <c r="E187" s="276"/>
      <c r="F187" s="276"/>
      <c r="G187" s="276"/>
      <c r="H187" s="292"/>
    </row>
    <row r="188" spans="1:8" s="190" customFormat="1" ht="30">
      <c r="A188" s="289" t="s">
        <v>564</v>
      </c>
      <c r="B188" s="297" t="s">
        <v>565</v>
      </c>
      <c r="C188" s="291" t="s">
        <v>326</v>
      </c>
      <c r="D188" s="334"/>
      <c r="E188" s="280">
        <v>266.82900000000001</v>
      </c>
      <c r="F188" s="277">
        <v>266.82900000000001</v>
      </c>
      <c r="G188" s="277">
        <v>0</v>
      </c>
      <c r="H188" s="292"/>
    </row>
    <row r="189" spans="1:8" s="185" customFormat="1">
      <c r="A189" s="289" t="s">
        <v>566</v>
      </c>
      <c r="B189" s="297" t="s">
        <v>567</v>
      </c>
      <c r="C189" s="291" t="s">
        <v>326</v>
      </c>
      <c r="D189" s="298"/>
      <c r="E189" s="277"/>
      <c r="F189" s="277"/>
      <c r="G189" s="277"/>
      <c r="H189" s="292"/>
    </row>
    <row r="190" spans="1:8" s="190" customFormat="1">
      <c r="A190" s="289" t="s">
        <v>568</v>
      </c>
      <c r="B190" s="297" t="s">
        <v>569</v>
      </c>
      <c r="C190" s="291" t="s">
        <v>326</v>
      </c>
      <c r="D190" s="334">
        <v>344.37593399999997</v>
      </c>
      <c r="E190" s="281">
        <v>247.02</v>
      </c>
      <c r="F190" s="277">
        <v>-97.355933999999962</v>
      </c>
      <c r="G190" s="277">
        <v>-28.270248989001644</v>
      </c>
      <c r="H190" s="292"/>
    </row>
    <row r="191" spans="1:8" s="190" customFormat="1">
      <c r="A191" s="289" t="s">
        <v>570</v>
      </c>
      <c r="B191" s="297" t="s">
        <v>571</v>
      </c>
      <c r="C191" s="291" t="s">
        <v>326</v>
      </c>
      <c r="D191" s="335">
        <v>104.7591591228</v>
      </c>
      <c r="E191" s="281">
        <v>78.72</v>
      </c>
      <c r="F191" s="277">
        <v>-26.039159122800001</v>
      </c>
      <c r="G191" s="277">
        <v>-24.856212421747841</v>
      </c>
      <c r="H191" s="292"/>
    </row>
    <row r="192" spans="1:8" s="190" customFormat="1">
      <c r="A192" s="289" t="s">
        <v>572</v>
      </c>
      <c r="B192" s="297" t="s">
        <v>573</v>
      </c>
      <c r="C192" s="291" t="s">
        <v>326</v>
      </c>
      <c r="D192" s="334">
        <v>48.624050508261099</v>
      </c>
      <c r="E192" s="280">
        <v>70.569999999999993</v>
      </c>
      <c r="F192" s="277">
        <v>21.945949491738894</v>
      </c>
      <c r="G192" s="277">
        <v>45.133939403115612</v>
      </c>
      <c r="H192" s="292"/>
    </row>
    <row r="193" spans="1:8" s="190" customFormat="1">
      <c r="A193" s="289" t="s">
        <v>574</v>
      </c>
      <c r="B193" s="306" t="s">
        <v>575</v>
      </c>
      <c r="C193" s="291" t="s">
        <v>326</v>
      </c>
      <c r="D193" s="334">
        <v>42.335282919999997</v>
      </c>
      <c r="E193" s="280">
        <v>54.64</v>
      </c>
      <c r="F193" s="277">
        <v>12.304717080000003</v>
      </c>
      <c r="G193" s="277">
        <v>29.064922285394768</v>
      </c>
      <c r="H193" s="292"/>
    </row>
    <row r="194" spans="1:8" s="190" customFormat="1">
      <c r="A194" s="289" t="s">
        <v>576</v>
      </c>
      <c r="B194" s="297" t="s">
        <v>577</v>
      </c>
      <c r="C194" s="291" t="s">
        <v>326</v>
      </c>
      <c r="D194" s="334">
        <v>61.782679647999998</v>
      </c>
      <c r="E194" s="280">
        <v>30.21</v>
      </c>
      <c r="F194" s="277">
        <v>-31.572679647999998</v>
      </c>
      <c r="G194" s="277">
        <v>-51.1028007005877</v>
      </c>
      <c r="H194" s="292"/>
    </row>
    <row r="195" spans="1:8" s="190" customFormat="1">
      <c r="A195" s="289" t="s">
        <v>578</v>
      </c>
      <c r="B195" s="297" t="s">
        <v>579</v>
      </c>
      <c r="C195" s="291" t="s">
        <v>326</v>
      </c>
      <c r="D195" s="334">
        <v>104.17185736128</v>
      </c>
      <c r="E195" s="280">
        <v>138.51900000000001</v>
      </c>
      <c r="F195" s="277">
        <v>34.347142638720001</v>
      </c>
      <c r="G195" s="277">
        <v>32.971613935614251</v>
      </c>
      <c r="H195" s="292"/>
    </row>
    <row r="196" spans="1:8" s="190" customFormat="1">
      <c r="A196" s="289" t="s">
        <v>580</v>
      </c>
      <c r="B196" s="297" t="s">
        <v>581</v>
      </c>
      <c r="C196" s="291" t="s">
        <v>326</v>
      </c>
      <c r="D196" s="334">
        <v>86.012515199999996</v>
      </c>
      <c r="E196" s="280">
        <v>90.436999999999998</v>
      </c>
      <c r="F196" s="277">
        <v>4.4244848000000019</v>
      </c>
      <c r="G196" s="277">
        <v>5.1440011836789097</v>
      </c>
      <c r="H196" s="292"/>
    </row>
    <row r="197" spans="1:8" s="185" customFormat="1" ht="45">
      <c r="A197" s="289" t="s">
        <v>582</v>
      </c>
      <c r="B197" s="297" t="s">
        <v>583</v>
      </c>
      <c r="C197" s="291" t="s">
        <v>326</v>
      </c>
      <c r="D197" s="334">
        <v>158.14400000000001</v>
      </c>
      <c r="E197" s="280">
        <v>106.67400000000001</v>
      </c>
      <c r="F197" s="277">
        <v>-51.47</v>
      </c>
      <c r="G197" s="277">
        <v>-32.546286928369078</v>
      </c>
      <c r="H197" s="292"/>
    </row>
    <row r="198" spans="1:8" s="190" customFormat="1">
      <c r="A198" s="289" t="s">
        <v>584</v>
      </c>
      <c r="B198" s="297" t="s">
        <v>585</v>
      </c>
      <c r="C198" s="291" t="s">
        <v>326</v>
      </c>
      <c r="D198" s="334">
        <v>31.663558097279999</v>
      </c>
      <c r="E198" s="280">
        <v>25.468</v>
      </c>
      <c r="F198" s="277">
        <v>-6.1955580972799993</v>
      </c>
      <c r="G198" s="277">
        <v>-19.566841092985747</v>
      </c>
      <c r="H198" s="292"/>
    </row>
    <row r="199" spans="1:8" s="189" customFormat="1" ht="26.25" customHeight="1">
      <c r="A199" s="289" t="s">
        <v>586</v>
      </c>
      <c r="B199" s="290" t="s">
        <v>587</v>
      </c>
      <c r="C199" s="291" t="s">
        <v>326</v>
      </c>
      <c r="D199" s="334">
        <v>0</v>
      </c>
      <c r="E199" s="276">
        <v>26.216999999999999</v>
      </c>
      <c r="F199" s="277">
        <v>26.216999999999999</v>
      </c>
      <c r="G199" s="277"/>
      <c r="H199" s="292"/>
    </row>
    <row r="200" spans="1:8" s="185" customFormat="1">
      <c r="A200" s="289" t="s">
        <v>588</v>
      </c>
      <c r="B200" s="297" t="s">
        <v>589</v>
      </c>
      <c r="C200" s="291" t="s">
        <v>326</v>
      </c>
      <c r="D200" s="294">
        <v>0</v>
      </c>
      <c r="E200" s="280">
        <v>26.216999999999999</v>
      </c>
      <c r="F200" s="277">
        <v>26.216999999999999</v>
      </c>
      <c r="G200" s="277"/>
      <c r="H200" s="292"/>
    </row>
    <row r="201" spans="1:8" s="185" customFormat="1" ht="30">
      <c r="A201" s="289" t="s">
        <v>590</v>
      </c>
      <c r="B201" s="297" t="s">
        <v>591</v>
      </c>
      <c r="C201" s="291" t="s">
        <v>326</v>
      </c>
      <c r="D201" s="294"/>
      <c r="E201" s="282"/>
      <c r="F201" s="276"/>
      <c r="G201" s="276"/>
      <c r="H201" s="292"/>
    </row>
    <row r="202" spans="1:8" s="185" customFormat="1" ht="34.5" customHeight="1">
      <c r="A202" s="289" t="s">
        <v>592</v>
      </c>
      <c r="B202" s="306" t="s">
        <v>593</v>
      </c>
      <c r="C202" s="291" t="s">
        <v>326</v>
      </c>
      <c r="D202" s="294"/>
      <c r="E202" s="282"/>
      <c r="F202" s="276"/>
      <c r="G202" s="276"/>
      <c r="H202" s="292"/>
    </row>
    <row r="203" spans="1:8" s="185" customFormat="1">
      <c r="A203" s="289" t="s">
        <v>594</v>
      </c>
      <c r="B203" s="306" t="s">
        <v>595</v>
      </c>
      <c r="C203" s="291" t="s">
        <v>326</v>
      </c>
      <c r="D203" s="294"/>
      <c r="E203" s="282"/>
      <c r="F203" s="276"/>
      <c r="G203" s="276"/>
      <c r="H203" s="292"/>
    </row>
    <row r="204" spans="1:8" s="185" customFormat="1" ht="30">
      <c r="A204" s="289" t="s">
        <v>596</v>
      </c>
      <c r="B204" s="306" t="s">
        <v>597</v>
      </c>
      <c r="C204" s="291" t="s">
        <v>326</v>
      </c>
      <c r="D204" s="294"/>
      <c r="E204" s="282"/>
      <c r="F204" s="276"/>
      <c r="G204" s="276"/>
      <c r="H204" s="292"/>
    </row>
    <row r="205" spans="1:8" s="185" customFormat="1">
      <c r="A205" s="289" t="s">
        <v>598</v>
      </c>
      <c r="B205" s="297" t="s">
        <v>599</v>
      </c>
      <c r="C205" s="291" t="s">
        <v>326</v>
      </c>
      <c r="D205" s="294">
        <v>0</v>
      </c>
      <c r="E205" s="276">
        <v>0</v>
      </c>
      <c r="F205" s="276">
        <v>0</v>
      </c>
      <c r="G205" s="276">
        <v>0</v>
      </c>
      <c r="H205" s="292"/>
    </row>
    <row r="206" spans="1:8" s="189" customFormat="1">
      <c r="A206" s="289" t="s">
        <v>600</v>
      </c>
      <c r="B206" s="290" t="s">
        <v>601</v>
      </c>
      <c r="C206" s="291" t="s">
        <v>326</v>
      </c>
      <c r="D206" s="334">
        <v>239.52500000000001</v>
      </c>
      <c r="E206" s="276">
        <v>303.32</v>
      </c>
      <c r="F206" s="277">
        <v>63.794999999999987</v>
      </c>
      <c r="G206" s="277">
        <v>26.633963051873494</v>
      </c>
      <c r="H206" s="292"/>
    </row>
    <row r="207" spans="1:8" s="185" customFormat="1">
      <c r="A207" s="289" t="s">
        <v>602</v>
      </c>
      <c r="B207" s="297" t="s">
        <v>603</v>
      </c>
      <c r="C207" s="291" t="s">
        <v>326</v>
      </c>
      <c r="D207" s="335">
        <v>239.52500000000001</v>
      </c>
      <c r="E207" s="281">
        <v>303.32</v>
      </c>
      <c r="F207" s="277">
        <v>63.794999999999987</v>
      </c>
      <c r="G207" s="277">
        <v>26.633963051873494</v>
      </c>
      <c r="H207" s="292"/>
    </row>
    <row r="208" spans="1:8" s="185" customFormat="1">
      <c r="A208" s="289" t="s">
        <v>604</v>
      </c>
      <c r="B208" s="306" t="s">
        <v>605</v>
      </c>
      <c r="C208" s="291" t="s">
        <v>326</v>
      </c>
      <c r="D208" s="334">
        <v>101.157</v>
      </c>
      <c r="E208" s="280">
        <v>101.42</v>
      </c>
      <c r="F208" s="277">
        <v>0.26300000000000523</v>
      </c>
      <c r="G208" s="277">
        <v>0.25999189378886806</v>
      </c>
      <c r="H208" s="292"/>
    </row>
    <row r="209" spans="1:8" s="185" customFormat="1">
      <c r="A209" s="289" t="s">
        <v>606</v>
      </c>
      <c r="B209" s="306" t="s">
        <v>607</v>
      </c>
      <c r="C209" s="291" t="s">
        <v>326</v>
      </c>
      <c r="D209" s="334">
        <v>135.62200000000001</v>
      </c>
      <c r="E209" s="280">
        <v>175.20099999999999</v>
      </c>
      <c r="F209" s="277">
        <v>39.578999999999979</v>
      </c>
      <c r="G209" s="277">
        <v>29.183318340682174</v>
      </c>
      <c r="H209" s="292"/>
    </row>
    <row r="210" spans="1:8" s="185" customFormat="1" ht="30">
      <c r="A210" s="289" t="s">
        <v>608</v>
      </c>
      <c r="B210" s="306" t="s">
        <v>609</v>
      </c>
      <c r="C210" s="291" t="s">
        <v>326</v>
      </c>
      <c r="D210" s="334"/>
      <c r="E210" s="280"/>
      <c r="F210" s="276"/>
      <c r="G210" s="276"/>
      <c r="H210" s="292"/>
    </row>
    <row r="211" spans="1:8" s="185" customFormat="1">
      <c r="A211" s="289" t="s">
        <v>610</v>
      </c>
      <c r="B211" s="306" t="s">
        <v>611</v>
      </c>
      <c r="C211" s="291" t="s">
        <v>326</v>
      </c>
      <c r="D211" s="334">
        <v>2.746</v>
      </c>
      <c r="E211" s="280">
        <v>21.104000000000003</v>
      </c>
      <c r="F211" s="277">
        <v>18.358000000000004</v>
      </c>
      <c r="G211" s="277">
        <v>668.53605243991274</v>
      </c>
      <c r="H211" s="292"/>
    </row>
    <row r="212" spans="1:8" s="185" customFormat="1" ht="30">
      <c r="A212" s="289" t="s">
        <v>612</v>
      </c>
      <c r="B212" s="306" t="s">
        <v>613</v>
      </c>
      <c r="C212" s="291" t="s">
        <v>326</v>
      </c>
      <c r="D212" s="334"/>
      <c r="E212" s="280"/>
      <c r="F212" s="276"/>
      <c r="G212" s="276"/>
      <c r="H212" s="292"/>
    </row>
    <row r="213" spans="1:8" s="185" customFormat="1">
      <c r="A213" s="289" t="s">
        <v>614</v>
      </c>
      <c r="B213" s="306" t="s">
        <v>615</v>
      </c>
      <c r="C213" s="291" t="s">
        <v>326</v>
      </c>
      <c r="D213" s="334"/>
      <c r="E213" s="280">
        <v>5.5950000000000006</v>
      </c>
      <c r="F213" s="277">
        <v>5.5950000000000006</v>
      </c>
      <c r="G213" s="277"/>
      <c r="H213" s="292"/>
    </row>
    <row r="214" spans="1:8" s="185" customFormat="1">
      <c r="A214" s="289" t="s">
        <v>616</v>
      </c>
      <c r="B214" s="297" t="s">
        <v>617</v>
      </c>
      <c r="C214" s="291" t="s">
        <v>326</v>
      </c>
      <c r="D214" s="334"/>
      <c r="E214" s="276"/>
      <c r="F214" s="276"/>
      <c r="G214" s="276"/>
      <c r="H214" s="292"/>
    </row>
    <row r="215" spans="1:8" s="185" customFormat="1" ht="31.5" customHeight="1">
      <c r="A215" s="289" t="s">
        <v>618</v>
      </c>
      <c r="B215" s="297" t="s">
        <v>619</v>
      </c>
      <c r="C215" s="291" t="s">
        <v>326</v>
      </c>
      <c r="D215" s="334"/>
      <c r="E215" s="276"/>
      <c r="F215" s="276"/>
      <c r="G215" s="276"/>
      <c r="H215" s="292"/>
    </row>
    <row r="216" spans="1:8" s="185" customFormat="1">
      <c r="A216" s="289" t="s">
        <v>620</v>
      </c>
      <c r="B216" s="297" t="s">
        <v>402</v>
      </c>
      <c r="C216" s="291" t="s">
        <v>66</v>
      </c>
      <c r="D216" s="334"/>
      <c r="E216" s="276"/>
      <c r="F216" s="276"/>
      <c r="G216" s="276"/>
      <c r="H216" s="292"/>
    </row>
    <row r="217" spans="1:8" s="185" customFormat="1" ht="30">
      <c r="A217" s="289" t="s">
        <v>621</v>
      </c>
      <c r="B217" s="297" t="s">
        <v>622</v>
      </c>
      <c r="C217" s="291" t="s">
        <v>326</v>
      </c>
      <c r="D217" s="334"/>
      <c r="E217" s="276"/>
      <c r="F217" s="276"/>
      <c r="G217" s="276"/>
      <c r="H217" s="292"/>
    </row>
    <row r="218" spans="1:8" s="189" customFormat="1">
      <c r="A218" s="289" t="s">
        <v>623</v>
      </c>
      <c r="B218" s="290" t="s">
        <v>624</v>
      </c>
      <c r="C218" s="291" t="s">
        <v>326</v>
      </c>
      <c r="D218" s="276">
        <v>400</v>
      </c>
      <c r="E218" s="280">
        <v>343.84999999999997</v>
      </c>
      <c r="F218" s="277">
        <v>-56.150000000000034</v>
      </c>
      <c r="G218" s="277">
        <v>-14.037500000000009</v>
      </c>
      <c r="H218" s="292"/>
    </row>
    <row r="219" spans="1:8" s="185" customFormat="1">
      <c r="A219" s="289" t="s">
        <v>625</v>
      </c>
      <c r="B219" s="297" t="s">
        <v>626</v>
      </c>
      <c r="C219" s="291" t="s">
        <v>326</v>
      </c>
      <c r="D219" s="294"/>
      <c r="E219" s="276"/>
      <c r="F219" s="276"/>
      <c r="G219" s="276"/>
      <c r="H219" s="292"/>
    </row>
    <row r="220" spans="1:8" s="185" customFormat="1">
      <c r="A220" s="289" t="s">
        <v>627</v>
      </c>
      <c r="B220" s="297" t="s">
        <v>628</v>
      </c>
      <c r="C220" s="291" t="s">
        <v>326</v>
      </c>
      <c r="D220" s="276">
        <v>400</v>
      </c>
      <c r="E220" s="276">
        <v>0</v>
      </c>
      <c r="F220" s="277">
        <v>-400</v>
      </c>
      <c r="G220" s="277">
        <v>-100</v>
      </c>
      <c r="H220" s="292"/>
    </row>
    <row r="221" spans="1:8" s="185" customFormat="1">
      <c r="A221" s="289" t="s">
        <v>629</v>
      </c>
      <c r="B221" s="306" t="s">
        <v>630</v>
      </c>
      <c r="C221" s="291" t="s">
        <v>326</v>
      </c>
      <c r="D221" s="294">
        <v>400</v>
      </c>
      <c r="E221" s="276">
        <v>0</v>
      </c>
      <c r="F221" s="277">
        <v>-400</v>
      </c>
      <c r="G221" s="277">
        <v>-100</v>
      </c>
      <c r="H221" s="292"/>
    </row>
    <row r="222" spans="1:8" s="185" customFormat="1">
      <c r="A222" s="289" t="s">
        <v>631</v>
      </c>
      <c r="B222" s="306" t="s">
        <v>632</v>
      </c>
      <c r="C222" s="291" t="s">
        <v>326</v>
      </c>
      <c r="D222" s="294"/>
      <c r="E222" s="276"/>
      <c r="F222" s="276"/>
      <c r="G222" s="276"/>
      <c r="H222" s="292"/>
    </row>
    <row r="223" spans="1:8" s="185" customFormat="1">
      <c r="A223" s="289" t="s">
        <v>633</v>
      </c>
      <c r="B223" s="306" t="s">
        <v>634</v>
      </c>
      <c r="C223" s="291" t="s">
        <v>326</v>
      </c>
      <c r="D223" s="294"/>
      <c r="E223" s="276"/>
      <c r="F223" s="276"/>
      <c r="G223" s="276"/>
      <c r="H223" s="292"/>
    </row>
    <row r="224" spans="1:8" s="185" customFormat="1">
      <c r="A224" s="289" t="s">
        <v>635</v>
      </c>
      <c r="B224" s="297" t="s">
        <v>636</v>
      </c>
      <c r="C224" s="291" t="s">
        <v>326</v>
      </c>
      <c r="D224" s="294"/>
      <c r="E224" s="276"/>
      <c r="F224" s="276"/>
      <c r="G224" s="276"/>
      <c r="H224" s="292"/>
    </row>
    <row r="225" spans="1:8" s="185" customFormat="1" ht="16.5" customHeight="1">
      <c r="A225" s="289" t="s">
        <v>637</v>
      </c>
      <c r="B225" s="297" t="s">
        <v>638</v>
      </c>
      <c r="C225" s="291" t="s">
        <v>326</v>
      </c>
      <c r="D225" s="294"/>
      <c r="E225" s="276"/>
      <c r="F225" s="276"/>
      <c r="G225" s="276"/>
      <c r="H225" s="292"/>
    </row>
    <row r="226" spans="1:8" s="185" customFormat="1">
      <c r="A226" s="289" t="s">
        <v>639</v>
      </c>
      <c r="B226" s="306" t="s">
        <v>640</v>
      </c>
      <c r="C226" s="291" t="s">
        <v>326</v>
      </c>
      <c r="D226" s="294"/>
      <c r="E226" s="276"/>
      <c r="F226" s="276"/>
      <c r="G226" s="276"/>
      <c r="H226" s="292"/>
    </row>
    <row r="227" spans="1:8" s="185" customFormat="1">
      <c r="A227" s="289" t="s">
        <v>641</v>
      </c>
      <c r="B227" s="306" t="s">
        <v>642</v>
      </c>
      <c r="C227" s="291" t="s">
        <v>326</v>
      </c>
      <c r="D227" s="294"/>
      <c r="E227" s="276"/>
      <c r="F227" s="276"/>
      <c r="G227" s="276"/>
      <c r="H227" s="292"/>
    </row>
    <row r="228" spans="1:8" s="185" customFormat="1">
      <c r="A228" s="289" t="s">
        <v>643</v>
      </c>
      <c r="B228" s="297" t="s">
        <v>644</v>
      </c>
      <c r="C228" s="291" t="s">
        <v>326</v>
      </c>
      <c r="D228" s="294"/>
      <c r="E228" s="276"/>
      <c r="F228" s="276"/>
      <c r="G228" s="276"/>
      <c r="H228" s="292"/>
    </row>
    <row r="229" spans="1:8" s="185" customFormat="1">
      <c r="A229" s="289" t="s">
        <v>645</v>
      </c>
      <c r="B229" s="297" t="s">
        <v>646</v>
      </c>
      <c r="C229" s="291" t="s">
        <v>326</v>
      </c>
      <c r="D229" s="294"/>
      <c r="E229" s="276"/>
      <c r="F229" s="276"/>
      <c r="G229" s="276"/>
      <c r="H229" s="292"/>
    </row>
    <row r="230" spans="1:8" s="185" customFormat="1">
      <c r="A230" s="289" t="s">
        <v>647</v>
      </c>
      <c r="B230" s="297" t="s">
        <v>648</v>
      </c>
      <c r="C230" s="291" t="s">
        <v>326</v>
      </c>
      <c r="D230" s="294"/>
      <c r="E230" s="276"/>
      <c r="F230" s="276"/>
      <c r="G230" s="276"/>
      <c r="H230" s="292"/>
    </row>
    <row r="231" spans="1:8" s="189" customFormat="1">
      <c r="A231" s="289" t="s">
        <v>649</v>
      </c>
      <c r="B231" s="290" t="s">
        <v>650</v>
      </c>
      <c r="C231" s="291" t="s">
        <v>326</v>
      </c>
      <c r="D231" s="276">
        <v>400</v>
      </c>
      <c r="E231" s="276">
        <v>417.09999999999997</v>
      </c>
      <c r="F231" s="277">
        <v>17.099999999999966</v>
      </c>
      <c r="G231" s="277">
        <v>4.2749999999999915</v>
      </c>
      <c r="H231" s="292"/>
    </row>
    <row r="232" spans="1:8" s="185" customFormat="1">
      <c r="A232" s="289" t="s">
        <v>651</v>
      </c>
      <c r="B232" s="297" t="s">
        <v>652</v>
      </c>
      <c r="C232" s="291" t="s">
        <v>326</v>
      </c>
      <c r="D232" s="294">
        <v>400</v>
      </c>
      <c r="E232" s="276">
        <v>417.09999999999997</v>
      </c>
      <c r="F232" s="277">
        <v>17.099999999999966</v>
      </c>
      <c r="G232" s="277">
        <v>4.2749999999999915</v>
      </c>
      <c r="H232" s="292"/>
    </row>
    <row r="233" spans="1:8" s="185" customFormat="1">
      <c r="A233" s="289" t="s">
        <v>653</v>
      </c>
      <c r="B233" s="306" t="s">
        <v>630</v>
      </c>
      <c r="C233" s="291" t="s">
        <v>326</v>
      </c>
      <c r="D233" s="294">
        <v>400</v>
      </c>
      <c r="E233" s="280">
        <v>417.09999999999997</v>
      </c>
      <c r="F233" s="277">
        <v>17.099999999999966</v>
      </c>
      <c r="G233" s="277">
        <v>4.2749999999999915</v>
      </c>
      <c r="H233" s="292"/>
    </row>
    <row r="234" spans="1:8" s="185" customFormat="1">
      <c r="A234" s="289" t="s">
        <v>654</v>
      </c>
      <c r="B234" s="306" t="s">
        <v>632</v>
      </c>
      <c r="C234" s="291" t="s">
        <v>326</v>
      </c>
      <c r="D234" s="294"/>
      <c r="E234" s="276"/>
      <c r="F234" s="276"/>
      <c r="G234" s="276"/>
      <c r="H234" s="292"/>
    </row>
    <row r="235" spans="1:8" s="185" customFormat="1">
      <c r="A235" s="289" t="s">
        <v>655</v>
      </c>
      <c r="B235" s="306" t="s">
        <v>634</v>
      </c>
      <c r="C235" s="291" t="s">
        <v>326</v>
      </c>
      <c r="D235" s="294"/>
      <c r="E235" s="276"/>
      <c r="F235" s="276"/>
      <c r="G235" s="276"/>
      <c r="H235" s="292"/>
    </row>
    <row r="236" spans="1:8" s="185" customFormat="1">
      <c r="A236" s="289" t="s">
        <v>656</v>
      </c>
      <c r="B236" s="297" t="s">
        <v>58</v>
      </c>
      <c r="C236" s="291" t="s">
        <v>326</v>
      </c>
      <c r="D236" s="294"/>
      <c r="E236" s="276"/>
      <c r="F236" s="276"/>
      <c r="G236" s="276"/>
      <c r="H236" s="292"/>
    </row>
    <row r="237" spans="1:8" s="185" customFormat="1">
      <c r="A237" s="289" t="s">
        <v>657</v>
      </c>
      <c r="B237" s="297" t="s">
        <v>658</v>
      </c>
      <c r="C237" s="291" t="s">
        <v>326</v>
      </c>
      <c r="D237" s="294"/>
      <c r="E237" s="276"/>
      <c r="F237" s="276"/>
      <c r="G237" s="276"/>
      <c r="H237" s="292"/>
    </row>
    <row r="238" spans="1:8" s="185" customFormat="1" ht="30">
      <c r="A238" s="289" t="s">
        <v>659</v>
      </c>
      <c r="B238" s="290" t="s">
        <v>660</v>
      </c>
      <c r="C238" s="291" t="s">
        <v>326</v>
      </c>
      <c r="D238" s="276">
        <v>241.43427467212928</v>
      </c>
      <c r="E238" s="276">
        <v>319.04999999999995</v>
      </c>
      <c r="F238" s="277"/>
      <c r="G238" s="277"/>
      <c r="H238" s="292"/>
    </row>
    <row r="239" spans="1:8" s="185" customFormat="1" ht="30">
      <c r="A239" s="289" t="s">
        <v>661</v>
      </c>
      <c r="B239" s="290" t="s">
        <v>662</v>
      </c>
      <c r="C239" s="291" t="s">
        <v>326</v>
      </c>
      <c r="D239" s="276">
        <v>-239.52500000000001</v>
      </c>
      <c r="E239" s="276">
        <v>-277.10300000000001</v>
      </c>
      <c r="F239" s="277"/>
      <c r="G239" s="277"/>
      <c r="H239" s="292"/>
    </row>
    <row r="240" spans="1:8" s="185" customFormat="1">
      <c r="A240" s="289" t="s">
        <v>663</v>
      </c>
      <c r="B240" s="297" t="s">
        <v>664</v>
      </c>
      <c r="C240" s="291" t="s">
        <v>326</v>
      </c>
      <c r="D240" s="294"/>
      <c r="E240" s="276"/>
      <c r="F240" s="276"/>
      <c r="G240" s="276"/>
      <c r="H240" s="292"/>
    </row>
    <row r="241" spans="1:8" s="185" customFormat="1">
      <c r="A241" s="289" t="s">
        <v>665</v>
      </c>
      <c r="B241" s="297" t="s">
        <v>666</v>
      </c>
      <c r="C241" s="291" t="s">
        <v>326</v>
      </c>
      <c r="D241" s="294"/>
      <c r="E241" s="276"/>
      <c r="F241" s="276"/>
      <c r="G241" s="276"/>
      <c r="H241" s="292"/>
    </row>
    <row r="242" spans="1:8" s="185" customFormat="1" ht="30">
      <c r="A242" s="289" t="s">
        <v>667</v>
      </c>
      <c r="B242" s="290" t="s">
        <v>668</v>
      </c>
      <c r="C242" s="291" t="s">
        <v>326</v>
      </c>
      <c r="D242" s="276">
        <v>0</v>
      </c>
      <c r="E242" s="276">
        <v>-73.25</v>
      </c>
      <c r="F242" s="277"/>
      <c r="G242" s="277"/>
      <c r="H242" s="292"/>
    </row>
    <row r="243" spans="1:8" s="185" customFormat="1" ht="30">
      <c r="A243" s="289" t="s">
        <v>669</v>
      </c>
      <c r="B243" s="297" t="s">
        <v>670</v>
      </c>
      <c r="C243" s="291" t="s">
        <v>326</v>
      </c>
      <c r="D243" s="294">
        <v>0</v>
      </c>
      <c r="E243" s="276">
        <v>0</v>
      </c>
      <c r="F243" s="277"/>
      <c r="G243" s="277"/>
      <c r="H243" s="292"/>
    </row>
    <row r="244" spans="1:8" s="185" customFormat="1">
      <c r="A244" s="289" t="s">
        <v>671</v>
      </c>
      <c r="B244" s="297" t="s">
        <v>672</v>
      </c>
      <c r="C244" s="291" t="s">
        <v>326</v>
      </c>
      <c r="D244" s="294"/>
      <c r="E244" s="276"/>
      <c r="F244" s="276"/>
      <c r="G244" s="276"/>
      <c r="H244" s="292"/>
    </row>
    <row r="245" spans="1:8" s="185" customFormat="1">
      <c r="A245" s="289" t="s">
        <v>673</v>
      </c>
      <c r="B245" s="290" t="s">
        <v>674</v>
      </c>
      <c r="C245" s="291" t="s">
        <v>326</v>
      </c>
      <c r="D245" s="294"/>
      <c r="E245" s="276"/>
      <c r="F245" s="276"/>
      <c r="G245" s="276"/>
      <c r="H245" s="292"/>
    </row>
    <row r="246" spans="1:8" s="185" customFormat="1" ht="30">
      <c r="A246" s="289" t="s">
        <v>675</v>
      </c>
      <c r="B246" s="290" t="s">
        <v>676</v>
      </c>
      <c r="C246" s="291" t="s">
        <v>326</v>
      </c>
      <c r="D246" s="276">
        <v>1.9092746721292713</v>
      </c>
      <c r="E246" s="276">
        <v>-31.303000000000054</v>
      </c>
      <c r="F246" s="277"/>
      <c r="G246" s="277"/>
      <c r="H246" s="292"/>
    </row>
    <row r="247" spans="1:8" s="185" customFormat="1">
      <c r="A247" s="289" t="s">
        <v>677</v>
      </c>
      <c r="B247" s="290" t="s">
        <v>678</v>
      </c>
      <c r="C247" s="291" t="s">
        <v>326</v>
      </c>
      <c r="D247" s="334">
        <v>-1.51499999999984</v>
      </c>
      <c r="E247" s="276">
        <v>4.1500000000000004</v>
      </c>
      <c r="F247" s="277"/>
      <c r="G247" s="277"/>
      <c r="H247" s="292"/>
    </row>
    <row r="248" spans="1:8" s="185" customFormat="1">
      <c r="A248" s="289" t="s">
        <v>679</v>
      </c>
      <c r="B248" s="290" t="s">
        <v>251</v>
      </c>
      <c r="C248" s="291" t="s">
        <v>326</v>
      </c>
      <c r="D248" s="334">
        <v>0.39427467212943124</v>
      </c>
      <c r="E248" s="276">
        <v>49.58</v>
      </c>
      <c r="F248" s="277"/>
      <c r="G248" s="277"/>
      <c r="H248" s="292"/>
    </row>
    <row r="249" spans="1:8" s="185" customFormat="1">
      <c r="A249" s="289" t="s">
        <v>680</v>
      </c>
      <c r="B249" s="290" t="s">
        <v>402</v>
      </c>
      <c r="C249" s="291" t="s">
        <v>66</v>
      </c>
      <c r="D249" s="294"/>
      <c r="E249" s="276"/>
      <c r="F249" s="276"/>
      <c r="G249" s="276"/>
      <c r="H249" s="292"/>
    </row>
    <row r="250" spans="1:8" s="189" customFormat="1">
      <c r="A250" s="289" t="s">
        <v>681</v>
      </c>
      <c r="B250" s="297" t="s">
        <v>682</v>
      </c>
      <c r="C250" s="291" t="s">
        <v>326</v>
      </c>
      <c r="D250" s="335">
        <v>520</v>
      </c>
      <c r="E250" s="276">
        <v>194.88</v>
      </c>
      <c r="F250" s="277">
        <v>-325.12</v>
      </c>
      <c r="G250" s="277">
        <v>-62.523076923076928</v>
      </c>
      <c r="H250" s="292"/>
    </row>
    <row r="251" spans="1:8" s="185" customFormat="1" ht="30">
      <c r="A251" s="289" t="s">
        <v>683</v>
      </c>
      <c r="B251" s="306" t="s">
        <v>684</v>
      </c>
      <c r="C251" s="291" t="s">
        <v>326</v>
      </c>
      <c r="D251" s="335"/>
      <c r="E251" s="276"/>
      <c r="F251" s="276"/>
      <c r="G251" s="276"/>
      <c r="H251" s="292"/>
    </row>
    <row r="252" spans="1:8" s="185" customFormat="1">
      <c r="A252" s="289" t="s">
        <v>685</v>
      </c>
      <c r="B252" s="306" t="s">
        <v>686</v>
      </c>
      <c r="C252" s="291" t="s">
        <v>326</v>
      </c>
      <c r="D252" s="335"/>
      <c r="E252" s="276"/>
      <c r="F252" s="276"/>
      <c r="G252" s="276"/>
      <c r="H252" s="292"/>
    </row>
    <row r="253" spans="1:8" s="185" customFormat="1" ht="30">
      <c r="A253" s="289" t="s">
        <v>687</v>
      </c>
      <c r="B253" s="306" t="s">
        <v>688</v>
      </c>
      <c r="C253" s="291" t="s">
        <v>326</v>
      </c>
      <c r="D253" s="335"/>
      <c r="E253" s="276"/>
      <c r="F253" s="276"/>
      <c r="G253" s="276"/>
      <c r="H253" s="292"/>
    </row>
    <row r="254" spans="1:8" s="185" customFormat="1">
      <c r="A254" s="289" t="s">
        <v>689</v>
      </c>
      <c r="B254" s="297" t="s">
        <v>686</v>
      </c>
      <c r="C254" s="291" t="s">
        <v>326</v>
      </c>
      <c r="D254" s="335"/>
      <c r="E254" s="276"/>
      <c r="F254" s="276"/>
      <c r="G254" s="276"/>
      <c r="H254" s="292"/>
    </row>
    <row r="255" spans="1:8" s="185" customFormat="1" ht="30">
      <c r="A255" s="289" t="s">
        <v>690</v>
      </c>
      <c r="B255" s="306" t="s">
        <v>329</v>
      </c>
      <c r="C255" s="291" t="s">
        <v>326</v>
      </c>
      <c r="D255" s="335"/>
      <c r="E255" s="276"/>
      <c r="F255" s="276"/>
      <c r="G255" s="276"/>
      <c r="H255" s="292"/>
    </row>
    <row r="256" spans="1:8" s="185" customFormat="1">
      <c r="A256" s="289" t="s">
        <v>691</v>
      </c>
      <c r="B256" s="297" t="s">
        <v>686</v>
      </c>
      <c r="C256" s="291" t="s">
        <v>326</v>
      </c>
      <c r="D256" s="335"/>
      <c r="E256" s="276"/>
      <c r="F256" s="276"/>
      <c r="G256" s="276"/>
      <c r="H256" s="292"/>
    </row>
    <row r="257" spans="1:8" s="185" customFormat="1" ht="30">
      <c r="A257" s="289" t="s">
        <v>692</v>
      </c>
      <c r="B257" s="306" t="s">
        <v>330</v>
      </c>
      <c r="C257" s="291" t="s">
        <v>326</v>
      </c>
      <c r="D257" s="335"/>
      <c r="E257" s="276"/>
      <c r="F257" s="276"/>
      <c r="G257" s="276"/>
      <c r="H257" s="292"/>
    </row>
    <row r="258" spans="1:8" s="185" customFormat="1">
      <c r="A258" s="289" t="s">
        <v>693</v>
      </c>
      <c r="B258" s="297" t="s">
        <v>686</v>
      </c>
      <c r="C258" s="291" t="s">
        <v>326</v>
      </c>
      <c r="D258" s="335"/>
      <c r="E258" s="276"/>
      <c r="F258" s="276"/>
      <c r="G258" s="276"/>
      <c r="H258" s="292"/>
    </row>
    <row r="259" spans="1:8" s="185" customFormat="1">
      <c r="A259" s="289" t="s">
        <v>694</v>
      </c>
      <c r="B259" s="306" t="s">
        <v>695</v>
      </c>
      <c r="C259" s="291" t="s">
        <v>326</v>
      </c>
      <c r="D259" s="335"/>
      <c r="E259" s="276"/>
      <c r="F259" s="276"/>
      <c r="G259" s="276"/>
      <c r="H259" s="292"/>
    </row>
    <row r="260" spans="1:8" s="185" customFormat="1">
      <c r="A260" s="289" t="s">
        <v>696</v>
      </c>
      <c r="B260" s="306" t="s">
        <v>686</v>
      </c>
      <c r="C260" s="291" t="s">
        <v>326</v>
      </c>
      <c r="D260" s="335"/>
      <c r="E260" s="276"/>
      <c r="F260" s="276"/>
      <c r="G260" s="276"/>
      <c r="H260" s="292"/>
    </row>
    <row r="261" spans="1:8" s="190" customFormat="1">
      <c r="A261" s="289" t="s">
        <v>697</v>
      </c>
      <c r="B261" s="293" t="s">
        <v>698</v>
      </c>
      <c r="C261" s="291" t="s">
        <v>326</v>
      </c>
      <c r="D261" s="335">
        <v>500</v>
      </c>
      <c r="E261" s="280">
        <v>102.42</v>
      </c>
      <c r="F261" s="277">
        <v>-397.58</v>
      </c>
      <c r="G261" s="277">
        <v>-79.515999999999991</v>
      </c>
      <c r="H261" s="292"/>
    </row>
    <row r="262" spans="1:8" s="190" customFormat="1">
      <c r="A262" s="289" t="s">
        <v>699</v>
      </c>
      <c r="B262" s="306" t="s">
        <v>686</v>
      </c>
      <c r="C262" s="291" t="s">
        <v>326</v>
      </c>
      <c r="D262" s="335">
        <v>0</v>
      </c>
      <c r="E262" s="281">
        <v>1.179</v>
      </c>
      <c r="F262" s="277"/>
      <c r="G262" s="277"/>
      <c r="H262" s="292"/>
    </row>
    <row r="263" spans="1:8" s="185" customFormat="1">
      <c r="A263" s="289" t="s">
        <v>700</v>
      </c>
      <c r="B263" s="293" t="s">
        <v>701</v>
      </c>
      <c r="C263" s="291" t="s">
        <v>326</v>
      </c>
      <c r="D263" s="335"/>
      <c r="E263" s="280"/>
      <c r="F263" s="276"/>
      <c r="G263" s="276"/>
      <c r="H263" s="292"/>
    </row>
    <row r="264" spans="1:8" s="185" customFormat="1">
      <c r="A264" s="289" t="s">
        <v>702</v>
      </c>
      <c r="B264" s="306" t="s">
        <v>686</v>
      </c>
      <c r="C264" s="291" t="s">
        <v>326</v>
      </c>
      <c r="D264" s="335"/>
      <c r="E264" s="280"/>
      <c r="F264" s="276"/>
      <c r="G264" s="276"/>
      <c r="H264" s="292"/>
    </row>
    <row r="265" spans="1:8" s="190" customFormat="1">
      <c r="A265" s="289" t="s">
        <v>703</v>
      </c>
      <c r="B265" s="293" t="s">
        <v>704</v>
      </c>
      <c r="C265" s="291" t="s">
        <v>326</v>
      </c>
      <c r="D265" s="335">
        <v>10</v>
      </c>
      <c r="E265" s="280">
        <v>3.14</v>
      </c>
      <c r="F265" s="277">
        <v>-6.8599999999999994</v>
      </c>
      <c r="G265" s="277">
        <v>-68.599999999999994</v>
      </c>
      <c r="H265" s="292"/>
    </row>
    <row r="266" spans="1:8" s="190" customFormat="1">
      <c r="A266" s="289" t="s">
        <v>705</v>
      </c>
      <c r="B266" s="306" t="s">
        <v>686</v>
      </c>
      <c r="C266" s="291" t="s">
        <v>326</v>
      </c>
      <c r="D266" s="335">
        <v>0</v>
      </c>
      <c r="E266" s="281"/>
      <c r="F266" s="277"/>
      <c r="G266" s="277"/>
      <c r="H266" s="292"/>
    </row>
    <row r="267" spans="1:8" s="185" customFormat="1" ht="15.75" customHeight="1">
      <c r="A267" s="289" t="s">
        <v>706</v>
      </c>
      <c r="B267" s="293" t="s">
        <v>707</v>
      </c>
      <c r="C267" s="291" t="s">
        <v>326</v>
      </c>
      <c r="D267" s="335"/>
      <c r="E267" s="280"/>
      <c r="F267" s="276"/>
      <c r="G267" s="276"/>
      <c r="H267" s="292"/>
    </row>
    <row r="268" spans="1:8" s="185" customFormat="1">
      <c r="A268" s="289" t="s">
        <v>708</v>
      </c>
      <c r="B268" s="306" t="s">
        <v>686</v>
      </c>
      <c r="C268" s="291" t="s">
        <v>326</v>
      </c>
      <c r="D268" s="335"/>
      <c r="E268" s="280"/>
      <c r="F268" s="276"/>
      <c r="G268" s="276"/>
      <c r="H268" s="292"/>
    </row>
    <row r="269" spans="1:8" s="185" customFormat="1">
      <c r="A269" s="289" t="s">
        <v>709</v>
      </c>
      <c r="B269" s="293" t="s">
        <v>710</v>
      </c>
      <c r="C269" s="291" t="s">
        <v>326</v>
      </c>
      <c r="D269" s="335"/>
      <c r="E269" s="280"/>
      <c r="F269" s="276"/>
      <c r="G269" s="276"/>
      <c r="H269" s="292"/>
    </row>
    <row r="270" spans="1:8" s="185" customFormat="1">
      <c r="A270" s="289" t="s">
        <v>711</v>
      </c>
      <c r="B270" s="306" t="s">
        <v>686</v>
      </c>
      <c r="C270" s="291" t="s">
        <v>326</v>
      </c>
      <c r="D270" s="335"/>
      <c r="E270" s="280"/>
      <c r="F270" s="276"/>
      <c r="G270" s="276"/>
      <c r="H270" s="292"/>
    </row>
    <row r="271" spans="1:8" s="185" customFormat="1" ht="30">
      <c r="A271" s="289" t="s">
        <v>712</v>
      </c>
      <c r="B271" s="306" t="s">
        <v>713</v>
      </c>
      <c r="C271" s="291" t="s">
        <v>326</v>
      </c>
      <c r="D271" s="335"/>
      <c r="E271" s="280"/>
      <c r="F271" s="276"/>
      <c r="G271" s="276"/>
      <c r="H271" s="292"/>
    </row>
    <row r="272" spans="1:8" s="185" customFormat="1">
      <c r="A272" s="289" t="s">
        <v>714</v>
      </c>
      <c r="B272" s="306" t="s">
        <v>686</v>
      </c>
      <c r="C272" s="291" t="s">
        <v>326</v>
      </c>
      <c r="D272" s="335"/>
      <c r="E272" s="280"/>
      <c r="F272" s="276"/>
      <c r="G272" s="276"/>
      <c r="H272" s="292"/>
    </row>
    <row r="273" spans="1:8" s="185" customFormat="1">
      <c r="A273" s="289" t="s">
        <v>715</v>
      </c>
      <c r="B273" s="306" t="s">
        <v>342</v>
      </c>
      <c r="C273" s="291" t="s">
        <v>326</v>
      </c>
      <c r="D273" s="335"/>
      <c r="E273" s="280"/>
      <c r="F273" s="276"/>
      <c r="G273" s="276"/>
      <c r="H273" s="292"/>
    </row>
    <row r="274" spans="1:8" s="185" customFormat="1">
      <c r="A274" s="289" t="s">
        <v>716</v>
      </c>
      <c r="B274" s="297" t="s">
        <v>686</v>
      </c>
      <c r="C274" s="291" t="s">
        <v>326</v>
      </c>
      <c r="D274" s="335"/>
      <c r="E274" s="280"/>
      <c r="F274" s="276"/>
      <c r="G274" s="276"/>
      <c r="H274" s="292"/>
    </row>
    <row r="275" spans="1:8" s="185" customFormat="1">
      <c r="A275" s="289" t="s">
        <v>717</v>
      </c>
      <c r="B275" s="306" t="s">
        <v>344</v>
      </c>
      <c r="C275" s="291" t="s">
        <v>326</v>
      </c>
      <c r="D275" s="335"/>
      <c r="E275" s="280"/>
      <c r="F275" s="276"/>
      <c r="G275" s="276"/>
      <c r="H275" s="292"/>
    </row>
    <row r="276" spans="1:8" s="185" customFormat="1">
      <c r="A276" s="289" t="s">
        <v>718</v>
      </c>
      <c r="B276" s="297" t="s">
        <v>686</v>
      </c>
      <c r="C276" s="291" t="s">
        <v>326</v>
      </c>
      <c r="D276" s="335"/>
      <c r="E276" s="280"/>
      <c r="F276" s="276"/>
      <c r="G276" s="276"/>
      <c r="H276" s="292"/>
    </row>
    <row r="277" spans="1:8" s="190" customFormat="1">
      <c r="A277" s="289" t="s">
        <v>719</v>
      </c>
      <c r="B277" s="306" t="s">
        <v>720</v>
      </c>
      <c r="C277" s="291" t="s">
        <v>326</v>
      </c>
      <c r="D277" s="335">
        <v>10</v>
      </c>
      <c r="E277" s="280">
        <v>89.32</v>
      </c>
      <c r="F277" s="277">
        <v>79.319999999999993</v>
      </c>
      <c r="G277" s="277">
        <v>793.19999999999993</v>
      </c>
      <c r="H277" s="292"/>
    </row>
    <row r="278" spans="1:8" s="190" customFormat="1">
      <c r="A278" s="289" t="s">
        <v>721</v>
      </c>
      <c r="B278" s="306" t="s">
        <v>686</v>
      </c>
      <c r="C278" s="291" t="s">
        <v>326</v>
      </c>
      <c r="D278" s="298">
        <v>0</v>
      </c>
      <c r="E278" s="277"/>
      <c r="F278" s="277"/>
      <c r="G278" s="277"/>
      <c r="H278" s="292"/>
    </row>
    <row r="279" spans="1:8" s="189" customFormat="1">
      <c r="A279" s="289" t="s">
        <v>722</v>
      </c>
      <c r="B279" s="297" t="s">
        <v>723</v>
      </c>
      <c r="C279" s="291" t="s">
        <v>326</v>
      </c>
      <c r="D279" s="335">
        <v>550</v>
      </c>
      <c r="E279" s="276">
        <v>1221.1199999999999</v>
      </c>
      <c r="F279" s="277">
        <v>671.11999999999989</v>
      </c>
      <c r="G279" s="277">
        <v>122.02181818181816</v>
      </c>
      <c r="H279" s="292"/>
    </row>
    <row r="280" spans="1:8" s="185" customFormat="1">
      <c r="A280" s="289" t="s">
        <v>724</v>
      </c>
      <c r="B280" s="306" t="s">
        <v>725</v>
      </c>
      <c r="C280" s="291" t="s">
        <v>326</v>
      </c>
      <c r="D280" s="335"/>
      <c r="E280" s="276"/>
      <c r="F280" s="276"/>
      <c r="G280" s="276"/>
      <c r="H280" s="292"/>
    </row>
    <row r="281" spans="1:8" s="185" customFormat="1">
      <c r="A281" s="289" t="s">
        <v>726</v>
      </c>
      <c r="B281" s="306" t="s">
        <v>686</v>
      </c>
      <c r="C281" s="291" t="s">
        <v>326</v>
      </c>
      <c r="D281" s="335"/>
      <c r="E281" s="276"/>
      <c r="F281" s="276"/>
      <c r="G281" s="276"/>
      <c r="H281" s="292"/>
    </row>
    <row r="282" spans="1:8" s="185" customFormat="1">
      <c r="A282" s="289" t="s">
        <v>727</v>
      </c>
      <c r="B282" s="306" t="s">
        <v>728</v>
      </c>
      <c r="C282" s="291" t="s">
        <v>326</v>
      </c>
      <c r="D282" s="335"/>
      <c r="E282" s="276"/>
      <c r="F282" s="276"/>
      <c r="G282" s="276"/>
      <c r="H282" s="292"/>
    </row>
    <row r="283" spans="1:8" s="185" customFormat="1">
      <c r="A283" s="289" t="s">
        <v>729</v>
      </c>
      <c r="B283" s="306" t="s">
        <v>557</v>
      </c>
      <c r="C283" s="291" t="s">
        <v>326</v>
      </c>
      <c r="D283" s="335"/>
      <c r="E283" s="276"/>
      <c r="F283" s="276"/>
      <c r="G283" s="276"/>
      <c r="H283" s="292"/>
    </row>
    <row r="284" spans="1:8" s="185" customFormat="1">
      <c r="A284" s="289" t="s">
        <v>730</v>
      </c>
      <c r="B284" s="297" t="s">
        <v>686</v>
      </c>
      <c r="C284" s="291" t="s">
        <v>326</v>
      </c>
      <c r="D284" s="335"/>
      <c r="E284" s="276"/>
      <c r="F284" s="276"/>
      <c r="G284" s="276"/>
      <c r="H284" s="292"/>
    </row>
    <row r="285" spans="1:8" s="185" customFormat="1">
      <c r="A285" s="289" t="s">
        <v>731</v>
      </c>
      <c r="B285" s="306" t="s">
        <v>732</v>
      </c>
      <c r="C285" s="291" t="s">
        <v>326</v>
      </c>
      <c r="D285" s="335"/>
      <c r="E285" s="280">
        <v>626.58000000000004</v>
      </c>
      <c r="F285" s="276"/>
      <c r="G285" s="276"/>
      <c r="H285" s="292"/>
    </row>
    <row r="286" spans="1:8" s="185" customFormat="1">
      <c r="A286" s="289" t="s">
        <v>733</v>
      </c>
      <c r="B286" s="297" t="s">
        <v>686</v>
      </c>
      <c r="C286" s="291" t="s">
        <v>326</v>
      </c>
      <c r="D286" s="335"/>
      <c r="E286" s="280">
        <v>0</v>
      </c>
      <c r="F286" s="276"/>
      <c r="G286" s="276"/>
      <c r="H286" s="292"/>
    </row>
    <row r="287" spans="1:8" s="185" customFormat="1" ht="30">
      <c r="A287" s="289" t="s">
        <v>734</v>
      </c>
      <c r="B287" s="306" t="s">
        <v>735</v>
      </c>
      <c r="C287" s="291" t="s">
        <v>326</v>
      </c>
      <c r="D287" s="335"/>
      <c r="E287" s="280"/>
      <c r="F287" s="276"/>
      <c r="G287" s="276"/>
      <c r="H287" s="292"/>
    </row>
    <row r="288" spans="1:8" s="185" customFormat="1">
      <c r="A288" s="289" t="s">
        <v>736</v>
      </c>
      <c r="B288" s="306" t="s">
        <v>686</v>
      </c>
      <c r="C288" s="291" t="s">
        <v>326</v>
      </c>
      <c r="D288" s="335"/>
      <c r="E288" s="280"/>
      <c r="F288" s="276"/>
      <c r="G288" s="276"/>
      <c r="H288" s="292"/>
    </row>
    <row r="289" spans="1:8" s="190" customFormat="1">
      <c r="A289" s="289" t="s">
        <v>737</v>
      </c>
      <c r="B289" s="306" t="s">
        <v>738</v>
      </c>
      <c r="C289" s="291" t="s">
        <v>326</v>
      </c>
      <c r="D289" s="335">
        <v>250</v>
      </c>
      <c r="E289" s="280"/>
      <c r="F289" s="277">
        <v>-250</v>
      </c>
      <c r="G289" s="277">
        <v>-100</v>
      </c>
      <c r="H289" s="292"/>
    </row>
    <row r="290" spans="1:8" s="190" customFormat="1">
      <c r="A290" s="289" t="s">
        <v>739</v>
      </c>
      <c r="B290" s="306" t="s">
        <v>686</v>
      </c>
      <c r="C290" s="291" t="s">
        <v>326</v>
      </c>
      <c r="D290" s="335">
        <v>0</v>
      </c>
      <c r="E290" s="281">
        <v>0</v>
      </c>
      <c r="F290" s="277"/>
      <c r="G290" s="277"/>
      <c r="H290" s="292"/>
    </row>
    <row r="291" spans="1:8" s="185" customFormat="1">
      <c r="A291" s="289" t="s">
        <v>740</v>
      </c>
      <c r="B291" s="306" t="s">
        <v>741</v>
      </c>
      <c r="C291" s="291" t="s">
        <v>326</v>
      </c>
      <c r="D291" s="335">
        <v>0</v>
      </c>
      <c r="E291" s="280">
        <v>14.97</v>
      </c>
      <c r="F291" s="277"/>
      <c r="G291" s="277"/>
      <c r="H291" s="292"/>
    </row>
    <row r="292" spans="1:8" s="185" customFormat="1">
      <c r="A292" s="289" t="s">
        <v>742</v>
      </c>
      <c r="B292" s="306" t="s">
        <v>686</v>
      </c>
      <c r="C292" s="291" t="s">
        <v>326</v>
      </c>
      <c r="D292" s="335">
        <v>0</v>
      </c>
      <c r="E292" s="280">
        <v>0</v>
      </c>
      <c r="F292" s="277"/>
      <c r="G292" s="277"/>
      <c r="H292" s="292"/>
    </row>
    <row r="293" spans="1:8" s="190" customFormat="1">
      <c r="A293" s="289" t="s">
        <v>743</v>
      </c>
      <c r="B293" s="306" t="s">
        <v>744</v>
      </c>
      <c r="C293" s="291" t="s">
        <v>326</v>
      </c>
      <c r="D293" s="335">
        <v>10</v>
      </c>
      <c r="E293" s="280">
        <v>56.44</v>
      </c>
      <c r="F293" s="277">
        <v>46.44</v>
      </c>
      <c r="G293" s="277">
        <v>464.40000000000003</v>
      </c>
      <c r="H293" s="292"/>
    </row>
    <row r="294" spans="1:8" s="190" customFormat="1">
      <c r="A294" s="289" t="s">
        <v>745</v>
      </c>
      <c r="B294" s="306" t="s">
        <v>686</v>
      </c>
      <c r="C294" s="291" t="s">
        <v>326</v>
      </c>
      <c r="D294" s="335">
        <v>0</v>
      </c>
      <c r="E294" s="280">
        <v>0</v>
      </c>
      <c r="F294" s="277"/>
      <c r="G294" s="277"/>
      <c r="H294" s="292"/>
    </row>
    <row r="295" spans="1:8" s="185" customFormat="1">
      <c r="A295" s="289" t="s">
        <v>746</v>
      </c>
      <c r="B295" s="306" t="s">
        <v>747</v>
      </c>
      <c r="C295" s="291" t="s">
        <v>326</v>
      </c>
      <c r="D295" s="335">
        <v>150</v>
      </c>
      <c r="E295" s="280">
        <v>300.07</v>
      </c>
      <c r="F295" s="277">
        <v>150.07</v>
      </c>
      <c r="G295" s="277">
        <v>100.04666666666667</v>
      </c>
      <c r="H295" s="292"/>
    </row>
    <row r="296" spans="1:8" s="185" customFormat="1">
      <c r="A296" s="289" t="s">
        <v>748</v>
      </c>
      <c r="B296" s="306" t="s">
        <v>686</v>
      </c>
      <c r="C296" s="291" t="s">
        <v>326</v>
      </c>
      <c r="D296" s="335">
        <v>0</v>
      </c>
      <c r="E296" s="280">
        <v>0</v>
      </c>
      <c r="F296" s="277"/>
      <c r="G296" s="277"/>
      <c r="H296" s="292"/>
    </row>
    <row r="297" spans="1:8" s="185" customFormat="1" ht="30">
      <c r="A297" s="289" t="s">
        <v>749</v>
      </c>
      <c r="B297" s="306" t="s">
        <v>750</v>
      </c>
      <c r="C297" s="291" t="s">
        <v>326</v>
      </c>
      <c r="D297" s="335"/>
      <c r="E297" s="280">
        <v>93.5</v>
      </c>
      <c r="F297" s="276"/>
      <c r="G297" s="276"/>
      <c r="H297" s="292"/>
    </row>
    <row r="298" spans="1:8" s="185" customFormat="1">
      <c r="A298" s="289" t="s">
        <v>751</v>
      </c>
      <c r="B298" s="306" t="s">
        <v>686</v>
      </c>
      <c r="C298" s="291" t="s">
        <v>326</v>
      </c>
      <c r="D298" s="335"/>
      <c r="E298" s="280"/>
      <c r="F298" s="276"/>
      <c r="G298" s="276"/>
      <c r="H298" s="292"/>
    </row>
    <row r="299" spans="1:8" s="190" customFormat="1">
      <c r="A299" s="289" t="s">
        <v>752</v>
      </c>
      <c r="B299" s="306" t="s">
        <v>753</v>
      </c>
      <c r="C299" s="291" t="s">
        <v>326</v>
      </c>
      <c r="D299" s="335">
        <v>140</v>
      </c>
      <c r="E299" s="280">
        <v>129.56</v>
      </c>
      <c r="F299" s="277">
        <v>-10.439999999999998</v>
      </c>
      <c r="G299" s="277">
        <v>-7.4571428571428555</v>
      </c>
      <c r="H299" s="292"/>
    </row>
    <row r="300" spans="1:8" s="190" customFormat="1">
      <c r="A300" s="289" t="s">
        <v>754</v>
      </c>
      <c r="B300" s="306" t="s">
        <v>686</v>
      </c>
      <c r="C300" s="291" t="s">
        <v>326</v>
      </c>
      <c r="D300" s="335">
        <v>0</v>
      </c>
      <c r="E300" s="280">
        <v>0</v>
      </c>
      <c r="F300" s="277"/>
      <c r="G300" s="277"/>
      <c r="H300" s="292"/>
    </row>
    <row r="301" spans="1:8" s="189" customFormat="1" ht="45">
      <c r="A301" s="289" t="s">
        <v>755</v>
      </c>
      <c r="B301" s="297" t="s">
        <v>756</v>
      </c>
      <c r="C301" s="291" t="s">
        <v>757</v>
      </c>
      <c r="D301" s="335">
        <v>100.63594772369444</v>
      </c>
      <c r="E301" s="276">
        <v>110.58180569859253</v>
      </c>
      <c r="F301" s="277"/>
      <c r="G301" s="277"/>
      <c r="H301" s="292"/>
    </row>
    <row r="302" spans="1:8" s="185" customFormat="1">
      <c r="A302" s="289" t="s">
        <v>758</v>
      </c>
      <c r="B302" s="306" t="s">
        <v>759</v>
      </c>
      <c r="C302" s="291" t="s">
        <v>757</v>
      </c>
      <c r="D302" s="335"/>
      <c r="E302" s="276"/>
      <c r="F302" s="276"/>
      <c r="G302" s="276"/>
      <c r="H302" s="292"/>
    </row>
    <row r="303" spans="1:8" s="185" customFormat="1" ht="30">
      <c r="A303" s="289" t="s">
        <v>760</v>
      </c>
      <c r="B303" s="306" t="s">
        <v>761</v>
      </c>
      <c r="C303" s="291" t="s">
        <v>757</v>
      </c>
      <c r="D303" s="335"/>
      <c r="E303" s="276"/>
      <c r="F303" s="276"/>
      <c r="G303" s="276"/>
      <c r="H303" s="292"/>
    </row>
    <row r="304" spans="1:8" s="185" customFormat="1" ht="30">
      <c r="A304" s="289" t="s">
        <v>762</v>
      </c>
      <c r="B304" s="306" t="s">
        <v>763</v>
      </c>
      <c r="C304" s="291" t="s">
        <v>757</v>
      </c>
      <c r="D304" s="335"/>
      <c r="E304" s="276"/>
      <c r="F304" s="276"/>
      <c r="G304" s="276"/>
      <c r="H304" s="292"/>
    </row>
    <row r="305" spans="1:8" s="185" customFormat="1" ht="30">
      <c r="A305" s="289" t="s">
        <v>764</v>
      </c>
      <c r="B305" s="306" t="s">
        <v>765</v>
      </c>
      <c r="C305" s="291" t="s">
        <v>757</v>
      </c>
      <c r="D305" s="335"/>
      <c r="E305" s="276"/>
      <c r="F305" s="276"/>
      <c r="G305" s="276"/>
      <c r="H305" s="292"/>
    </row>
    <row r="306" spans="1:8" s="185" customFormat="1">
      <c r="A306" s="289" t="s">
        <v>766</v>
      </c>
      <c r="B306" s="293" t="s">
        <v>767</v>
      </c>
      <c r="C306" s="291" t="s">
        <v>757</v>
      </c>
      <c r="D306" s="335"/>
      <c r="E306" s="276"/>
      <c r="F306" s="276"/>
      <c r="G306" s="276"/>
      <c r="H306" s="292"/>
    </row>
    <row r="307" spans="1:8" s="189" customFormat="1">
      <c r="A307" s="289" t="s">
        <v>768</v>
      </c>
      <c r="B307" s="293" t="s">
        <v>769</v>
      </c>
      <c r="C307" s="291" t="s">
        <v>757</v>
      </c>
      <c r="D307" s="298">
        <v>100.63594772369444</v>
      </c>
      <c r="E307" s="277">
        <v>110.58180569859253</v>
      </c>
      <c r="F307" s="277"/>
      <c r="G307" s="277"/>
      <c r="H307" s="292"/>
    </row>
    <row r="308" spans="1:8" s="185" customFormat="1">
      <c r="A308" s="289" t="s">
        <v>770</v>
      </c>
      <c r="B308" s="293" t="s">
        <v>771</v>
      </c>
      <c r="C308" s="291" t="s">
        <v>757</v>
      </c>
      <c r="D308" s="335"/>
      <c r="E308" s="276"/>
      <c r="F308" s="276"/>
      <c r="G308" s="276"/>
      <c r="H308" s="292"/>
    </row>
    <row r="309" spans="1:8" s="185" customFormat="1" ht="19.5" customHeight="1">
      <c r="A309" s="289" t="s">
        <v>772</v>
      </c>
      <c r="B309" s="293" t="s">
        <v>773</v>
      </c>
      <c r="C309" s="291" t="s">
        <v>757</v>
      </c>
      <c r="D309" s="335"/>
      <c r="E309" s="276"/>
      <c r="F309" s="276"/>
      <c r="G309" s="276"/>
      <c r="H309" s="292"/>
    </row>
    <row r="310" spans="1:8" s="185" customFormat="1" ht="19.5" customHeight="1">
      <c r="A310" s="289" t="s">
        <v>774</v>
      </c>
      <c r="B310" s="293" t="s">
        <v>775</v>
      </c>
      <c r="C310" s="291" t="s">
        <v>757</v>
      </c>
      <c r="D310" s="335"/>
      <c r="E310" s="276"/>
      <c r="F310" s="276"/>
      <c r="G310" s="276"/>
      <c r="H310" s="292"/>
    </row>
    <row r="311" spans="1:8" s="185" customFormat="1" ht="36.75" customHeight="1">
      <c r="A311" s="289" t="s">
        <v>776</v>
      </c>
      <c r="B311" s="306" t="s">
        <v>777</v>
      </c>
      <c r="C311" s="291" t="s">
        <v>757</v>
      </c>
      <c r="D311" s="335"/>
      <c r="E311" s="276"/>
      <c r="F311" s="276"/>
      <c r="G311" s="276"/>
      <c r="H311" s="292"/>
    </row>
    <row r="312" spans="1:8" s="185" customFormat="1" ht="19.5" customHeight="1">
      <c r="A312" s="289" t="s">
        <v>778</v>
      </c>
      <c r="B312" s="293" t="s">
        <v>342</v>
      </c>
      <c r="C312" s="291" t="s">
        <v>757</v>
      </c>
      <c r="D312" s="335"/>
      <c r="E312" s="276"/>
      <c r="F312" s="276"/>
      <c r="G312" s="276"/>
      <c r="H312" s="292"/>
    </row>
    <row r="313" spans="1:8" s="185" customFormat="1" ht="19.5" customHeight="1">
      <c r="A313" s="289" t="s">
        <v>779</v>
      </c>
      <c r="B313" s="293" t="s">
        <v>344</v>
      </c>
      <c r="C313" s="291" t="s">
        <v>757</v>
      </c>
      <c r="D313" s="335"/>
      <c r="E313" s="276"/>
      <c r="F313" s="276"/>
      <c r="G313" s="276"/>
      <c r="H313" s="292"/>
    </row>
    <row r="314" spans="1:8" s="185" customFormat="1" ht="20.25" customHeight="1">
      <c r="A314" s="323" t="s">
        <v>780</v>
      </c>
      <c r="B314" s="323"/>
      <c r="C314" s="323"/>
      <c r="D314" s="323"/>
      <c r="E314" s="323"/>
      <c r="F314" s="287"/>
      <c r="G314" s="287"/>
      <c r="H314" s="292"/>
    </row>
    <row r="315" spans="1:8" s="185" customFormat="1" ht="30">
      <c r="A315" s="289" t="s">
        <v>781</v>
      </c>
      <c r="B315" s="290" t="s">
        <v>782</v>
      </c>
      <c r="C315" s="291" t="s">
        <v>66</v>
      </c>
      <c r="D315" s="294" t="s">
        <v>783</v>
      </c>
      <c r="E315" s="276" t="s">
        <v>783</v>
      </c>
      <c r="F315" s="276" t="s">
        <v>783</v>
      </c>
      <c r="G315" s="276" t="s">
        <v>783</v>
      </c>
      <c r="H315" s="292"/>
    </row>
    <row r="316" spans="1:8" s="185" customFormat="1">
      <c r="A316" s="289" t="s">
        <v>784</v>
      </c>
      <c r="B316" s="297" t="s">
        <v>785</v>
      </c>
      <c r="C316" s="291" t="s">
        <v>786</v>
      </c>
      <c r="D316" s="294"/>
      <c r="E316" s="276"/>
      <c r="F316" s="276"/>
      <c r="G316" s="276"/>
      <c r="H316" s="292"/>
    </row>
    <row r="317" spans="1:8" s="185" customFormat="1">
      <c r="A317" s="289" t="s">
        <v>787</v>
      </c>
      <c r="B317" s="297" t="s">
        <v>788</v>
      </c>
      <c r="C317" s="291" t="s">
        <v>789</v>
      </c>
      <c r="D317" s="294"/>
      <c r="E317" s="276"/>
      <c r="F317" s="276"/>
      <c r="G317" s="276"/>
      <c r="H317" s="292"/>
    </row>
    <row r="318" spans="1:8" s="185" customFormat="1">
      <c r="A318" s="289" t="s">
        <v>790</v>
      </c>
      <c r="B318" s="297" t="s">
        <v>791</v>
      </c>
      <c r="C318" s="291" t="s">
        <v>786</v>
      </c>
      <c r="D318" s="294"/>
      <c r="E318" s="276"/>
      <c r="F318" s="276"/>
      <c r="G318" s="276"/>
      <c r="H318" s="292"/>
    </row>
    <row r="319" spans="1:8" s="185" customFormat="1">
      <c r="A319" s="289" t="s">
        <v>792</v>
      </c>
      <c r="B319" s="297" t="s">
        <v>793</v>
      </c>
      <c r="C319" s="291" t="s">
        <v>789</v>
      </c>
      <c r="D319" s="294"/>
      <c r="E319" s="276"/>
      <c r="F319" s="276"/>
      <c r="G319" s="276"/>
      <c r="H319" s="292"/>
    </row>
    <row r="320" spans="1:8" s="185" customFormat="1">
      <c r="A320" s="289" t="s">
        <v>794</v>
      </c>
      <c r="B320" s="297" t="s">
        <v>795</v>
      </c>
      <c r="C320" s="291" t="s">
        <v>796</v>
      </c>
      <c r="D320" s="294"/>
      <c r="E320" s="276"/>
      <c r="F320" s="276"/>
      <c r="G320" s="276"/>
      <c r="H320" s="292"/>
    </row>
    <row r="321" spans="1:8" s="185" customFormat="1">
      <c r="A321" s="289" t="s">
        <v>797</v>
      </c>
      <c r="B321" s="297" t="s">
        <v>798</v>
      </c>
      <c r="C321" s="291" t="s">
        <v>66</v>
      </c>
      <c r="D321" s="294" t="s">
        <v>783</v>
      </c>
      <c r="E321" s="276" t="s">
        <v>783</v>
      </c>
      <c r="F321" s="276" t="s">
        <v>783</v>
      </c>
      <c r="G321" s="276" t="s">
        <v>783</v>
      </c>
      <c r="H321" s="292"/>
    </row>
    <row r="322" spans="1:8" s="185" customFormat="1">
      <c r="A322" s="289" t="s">
        <v>799</v>
      </c>
      <c r="B322" s="306" t="s">
        <v>800</v>
      </c>
      <c r="C322" s="291" t="s">
        <v>796</v>
      </c>
      <c r="D322" s="300"/>
      <c r="E322" s="279"/>
      <c r="F322" s="279"/>
      <c r="G322" s="279"/>
      <c r="H322" s="292"/>
    </row>
    <row r="323" spans="1:8" s="185" customFormat="1">
      <c r="A323" s="289" t="s">
        <v>801</v>
      </c>
      <c r="B323" s="306" t="s">
        <v>802</v>
      </c>
      <c r="C323" s="291" t="s">
        <v>803</v>
      </c>
      <c r="D323" s="300"/>
      <c r="E323" s="279"/>
      <c r="F323" s="279"/>
      <c r="G323" s="279"/>
      <c r="H323" s="292"/>
    </row>
    <row r="324" spans="1:8" s="185" customFormat="1">
      <c r="A324" s="289" t="s">
        <v>804</v>
      </c>
      <c r="B324" s="297" t="s">
        <v>805</v>
      </c>
      <c r="C324" s="291" t="s">
        <v>66</v>
      </c>
      <c r="D324" s="294" t="s">
        <v>783</v>
      </c>
      <c r="E324" s="276" t="s">
        <v>783</v>
      </c>
      <c r="F324" s="276" t="s">
        <v>783</v>
      </c>
      <c r="G324" s="276" t="s">
        <v>783</v>
      </c>
      <c r="H324" s="292"/>
    </row>
    <row r="325" spans="1:8" s="185" customFormat="1">
      <c r="A325" s="289" t="s">
        <v>806</v>
      </c>
      <c r="B325" s="306" t="s">
        <v>800</v>
      </c>
      <c r="C325" s="291" t="s">
        <v>796</v>
      </c>
      <c r="D325" s="294"/>
      <c r="E325" s="276"/>
      <c r="F325" s="276"/>
      <c r="G325" s="276"/>
      <c r="H325" s="292"/>
    </row>
    <row r="326" spans="1:8" s="185" customFormat="1">
      <c r="A326" s="289" t="s">
        <v>807</v>
      </c>
      <c r="B326" s="306" t="s">
        <v>808</v>
      </c>
      <c r="C326" s="291" t="s">
        <v>786</v>
      </c>
      <c r="D326" s="294"/>
      <c r="E326" s="276"/>
      <c r="F326" s="276"/>
      <c r="G326" s="276"/>
      <c r="H326" s="292"/>
    </row>
    <row r="327" spans="1:8" s="185" customFormat="1">
      <c r="A327" s="289" t="s">
        <v>809</v>
      </c>
      <c r="B327" s="306" t="s">
        <v>802</v>
      </c>
      <c r="C327" s="291" t="s">
        <v>803</v>
      </c>
      <c r="D327" s="294"/>
      <c r="E327" s="276"/>
      <c r="F327" s="276"/>
      <c r="G327" s="276"/>
      <c r="H327" s="292"/>
    </row>
    <row r="328" spans="1:8" s="185" customFormat="1">
      <c r="A328" s="289" t="s">
        <v>810</v>
      </c>
      <c r="B328" s="297" t="s">
        <v>811</v>
      </c>
      <c r="C328" s="291" t="s">
        <v>66</v>
      </c>
      <c r="D328" s="294" t="s">
        <v>783</v>
      </c>
      <c r="E328" s="276" t="s">
        <v>783</v>
      </c>
      <c r="F328" s="276" t="s">
        <v>783</v>
      </c>
      <c r="G328" s="276" t="s">
        <v>783</v>
      </c>
      <c r="H328" s="292"/>
    </row>
    <row r="329" spans="1:8" s="185" customFormat="1">
      <c r="A329" s="289" t="s">
        <v>812</v>
      </c>
      <c r="B329" s="306" t="s">
        <v>800</v>
      </c>
      <c r="C329" s="291" t="s">
        <v>796</v>
      </c>
      <c r="D329" s="294"/>
      <c r="E329" s="276"/>
      <c r="F329" s="276"/>
      <c r="G329" s="276"/>
      <c r="H329" s="292"/>
    </row>
    <row r="330" spans="1:8" s="185" customFormat="1">
      <c r="A330" s="289" t="s">
        <v>813</v>
      </c>
      <c r="B330" s="306" t="s">
        <v>802</v>
      </c>
      <c r="C330" s="291" t="s">
        <v>803</v>
      </c>
      <c r="D330" s="294"/>
      <c r="E330" s="276"/>
      <c r="F330" s="276"/>
      <c r="G330" s="276"/>
      <c r="H330" s="292"/>
    </row>
    <row r="331" spans="1:8" s="185" customFormat="1">
      <c r="A331" s="289" t="s">
        <v>814</v>
      </c>
      <c r="B331" s="297" t="s">
        <v>815</v>
      </c>
      <c r="C331" s="291" t="s">
        <v>66</v>
      </c>
      <c r="D331" s="294" t="s">
        <v>783</v>
      </c>
      <c r="E331" s="276" t="s">
        <v>783</v>
      </c>
      <c r="F331" s="276" t="s">
        <v>783</v>
      </c>
      <c r="G331" s="276" t="s">
        <v>783</v>
      </c>
      <c r="H331" s="292"/>
    </row>
    <row r="332" spans="1:8" s="185" customFormat="1">
      <c r="A332" s="289" t="s">
        <v>816</v>
      </c>
      <c r="B332" s="306" t="s">
        <v>800</v>
      </c>
      <c r="C332" s="291" t="s">
        <v>796</v>
      </c>
      <c r="D332" s="294"/>
      <c r="E332" s="276"/>
      <c r="F332" s="276"/>
      <c r="G332" s="276"/>
      <c r="H332" s="292"/>
    </row>
    <row r="333" spans="1:8" s="185" customFormat="1">
      <c r="A333" s="289" t="s">
        <v>817</v>
      </c>
      <c r="B333" s="306" t="s">
        <v>808</v>
      </c>
      <c r="C333" s="291" t="s">
        <v>786</v>
      </c>
      <c r="D333" s="294"/>
      <c r="E333" s="276"/>
      <c r="F333" s="276"/>
      <c r="G333" s="276"/>
      <c r="H333" s="292"/>
    </row>
    <row r="334" spans="1:8" s="185" customFormat="1">
      <c r="A334" s="289" t="s">
        <v>818</v>
      </c>
      <c r="B334" s="306" t="s">
        <v>802</v>
      </c>
      <c r="C334" s="291" t="s">
        <v>803</v>
      </c>
      <c r="D334" s="294"/>
      <c r="E334" s="276"/>
      <c r="F334" s="276"/>
      <c r="G334" s="276"/>
      <c r="H334" s="292"/>
    </row>
    <row r="335" spans="1:8" s="185" customFormat="1">
      <c r="A335" s="289" t="s">
        <v>819</v>
      </c>
      <c r="B335" s="290" t="s">
        <v>820</v>
      </c>
      <c r="C335" s="291" t="s">
        <v>66</v>
      </c>
      <c r="D335" s="294" t="s">
        <v>783</v>
      </c>
      <c r="E335" s="276" t="s">
        <v>783</v>
      </c>
      <c r="F335" s="276" t="s">
        <v>783</v>
      </c>
      <c r="G335" s="276" t="s">
        <v>783</v>
      </c>
      <c r="H335" s="292"/>
    </row>
    <row r="336" spans="1:8" s="190" customFormat="1" ht="30">
      <c r="A336" s="289" t="s">
        <v>821</v>
      </c>
      <c r="B336" s="297" t="s">
        <v>822</v>
      </c>
      <c r="C336" s="291" t="s">
        <v>796</v>
      </c>
      <c r="D336" s="336">
        <v>1593.076</v>
      </c>
      <c r="E336" s="276">
        <v>1170.44</v>
      </c>
      <c r="F336" s="277">
        <v>-422.63599999999997</v>
      </c>
      <c r="G336" s="277">
        <v>-26.529556656430703</v>
      </c>
      <c r="H336" s="292"/>
    </row>
    <row r="337" spans="1:8" s="185" customFormat="1" ht="30">
      <c r="A337" s="289" t="s">
        <v>823</v>
      </c>
      <c r="B337" s="306" t="s">
        <v>824</v>
      </c>
      <c r="C337" s="291" t="s">
        <v>796</v>
      </c>
      <c r="D337" s="336"/>
      <c r="E337" s="276"/>
      <c r="F337" s="276"/>
      <c r="G337" s="276"/>
      <c r="H337" s="292"/>
    </row>
    <row r="338" spans="1:8" s="190" customFormat="1">
      <c r="A338" s="289" t="s">
        <v>825</v>
      </c>
      <c r="B338" s="293" t="s">
        <v>826</v>
      </c>
      <c r="C338" s="291" t="s">
        <v>796</v>
      </c>
      <c r="D338" s="336">
        <v>1593.076</v>
      </c>
      <c r="E338" s="276">
        <v>1170.44</v>
      </c>
      <c r="F338" s="276"/>
      <c r="G338" s="276"/>
      <c r="H338" s="292"/>
    </row>
    <row r="339" spans="1:8" s="190" customFormat="1">
      <c r="A339" s="289" t="s">
        <v>827</v>
      </c>
      <c r="B339" s="293" t="s">
        <v>828</v>
      </c>
      <c r="C339" s="291" t="s">
        <v>796</v>
      </c>
      <c r="D339" s="336"/>
      <c r="E339" s="276"/>
      <c r="F339" s="277">
        <v>0</v>
      </c>
      <c r="G339" s="277">
        <v>0</v>
      </c>
      <c r="H339" s="292"/>
    </row>
    <row r="340" spans="1:8" s="190" customFormat="1" ht="30">
      <c r="A340" s="289" t="s">
        <v>829</v>
      </c>
      <c r="B340" s="297" t="s">
        <v>830</v>
      </c>
      <c r="C340" s="291" t="s">
        <v>796</v>
      </c>
      <c r="D340" s="336">
        <v>263.44400000000002</v>
      </c>
      <c r="E340" s="276">
        <v>177.03</v>
      </c>
      <c r="F340" s="277">
        <v>-86.414000000000016</v>
      </c>
      <c r="G340" s="277">
        <v>-32.801658037381763</v>
      </c>
      <c r="H340" s="292"/>
    </row>
    <row r="341" spans="1:8" s="190" customFormat="1">
      <c r="A341" s="289" t="s">
        <v>831</v>
      </c>
      <c r="B341" s="297" t="s">
        <v>832</v>
      </c>
      <c r="C341" s="291" t="s">
        <v>786</v>
      </c>
      <c r="D341" s="336">
        <v>235.2439</v>
      </c>
      <c r="E341" s="276">
        <v>228.19</v>
      </c>
      <c r="F341" s="277">
        <v>-7.0538999999999987</v>
      </c>
      <c r="G341" s="277">
        <v>-2.9985474649927157</v>
      </c>
      <c r="H341" s="292"/>
    </row>
    <row r="342" spans="1:8" s="185" customFormat="1" ht="30">
      <c r="A342" s="289" t="s">
        <v>833</v>
      </c>
      <c r="B342" s="306" t="s">
        <v>834</v>
      </c>
      <c r="C342" s="291" t="s">
        <v>786</v>
      </c>
      <c r="D342" s="336">
        <v>235.2439</v>
      </c>
      <c r="E342" s="276">
        <v>228.19</v>
      </c>
      <c r="F342" s="276"/>
      <c r="G342" s="276"/>
      <c r="H342" s="292"/>
    </row>
    <row r="343" spans="1:8" s="190" customFormat="1">
      <c r="A343" s="289" t="s">
        <v>835</v>
      </c>
      <c r="B343" s="293" t="s">
        <v>826</v>
      </c>
      <c r="C343" s="291" t="s">
        <v>786</v>
      </c>
      <c r="D343" s="336">
        <v>235.2439</v>
      </c>
      <c r="E343" s="276">
        <v>228.19</v>
      </c>
      <c r="F343" s="276"/>
      <c r="G343" s="276"/>
      <c r="H343" s="292"/>
    </row>
    <row r="344" spans="1:8" s="190" customFormat="1">
      <c r="A344" s="289" t="s">
        <v>836</v>
      </c>
      <c r="B344" s="293" t="s">
        <v>828</v>
      </c>
      <c r="C344" s="291" t="s">
        <v>786</v>
      </c>
      <c r="D344" s="336"/>
      <c r="E344" s="276"/>
      <c r="F344" s="277">
        <v>0</v>
      </c>
      <c r="G344" s="277">
        <v>0</v>
      </c>
      <c r="H344" s="292"/>
    </row>
    <row r="345" spans="1:8" s="190" customFormat="1" ht="30">
      <c r="A345" s="289" t="s">
        <v>837</v>
      </c>
      <c r="B345" s="297" t="s">
        <v>838</v>
      </c>
      <c r="C345" s="291" t="s">
        <v>839</v>
      </c>
      <c r="D345" s="337">
        <v>41590.980000000003</v>
      </c>
      <c r="E345" s="334">
        <v>40664.373</v>
      </c>
      <c r="F345" s="277">
        <v>-926.60700000000361</v>
      </c>
      <c r="G345" s="277">
        <v>-2.2279037425903492</v>
      </c>
      <c r="H345" s="292"/>
    </row>
    <row r="346" spans="1:8" s="190" customFormat="1" ht="30">
      <c r="A346" s="289" t="s">
        <v>840</v>
      </c>
      <c r="B346" s="297" t="s">
        <v>841</v>
      </c>
      <c r="C346" s="291" t="s">
        <v>326</v>
      </c>
      <c r="D346" s="277">
        <v>958.14814940975009</v>
      </c>
      <c r="E346" s="277">
        <v>832.21</v>
      </c>
      <c r="F346" s="277">
        <v>-125.93814940975005</v>
      </c>
      <c r="G346" s="277">
        <v>-13.143911981391602</v>
      </c>
      <c r="H346" s="292"/>
    </row>
    <row r="347" spans="1:8" s="185" customFormat="1">
      <c r="A347" s="289" t="s">
        <v>842</v>
      </c>
      <c r="B347" s="290" t="s">
        <v>843</v>
      </c>
      <c r="C347" s="291" t="s">
        <v>66</v>
      </c>
      <c r="D347" s="294" t="s">
        <v>783</v>
      </c>
      <c r="E347" s="276" t="s">
        <v>783</v>
      </c>
      <c r="F347" s="276" t="s">
        <v>783</v>
      </c>
      <c r="G347" s="276" t="s">
        <v>783</v>
      </c>
      <c r="H347" s="292"/>
    </row>
    <row r="348" spans="1:8" s="185" customFormat="1">
      <c r="A348" s="289" t="s">
        <v>844</v>
      </c>
      <c r="B348" s="297" t="s">
        <v>845</v>
      </c>
      <c r="C348" s="291" t="s">
        <v>796</v>
      </c>
      <c r="D348" s="294"/>
      <c r="E348" s="276"/>
      <c r="F348" s="276"/>
      <c r="G348" s="276"/>
      <c r="H348" s="292"/>
    </row>
    <row r="349" spans="1:8" s="185" customFormat="1">
      <c r="A349" s="289" t="s">
        <v>846</v>
      </c>
      <c r="B349" s="297" t="s">
        <v>847</v>
      </c>
      <c r="C349" s="291" t="s">
        <v>789</v>
      </c>
      <c r="D349" s="294"/>
      <c r="E349" s="276"/>
      <c r="F349" s="276"/>
      <c r="G349" s="276"/>
      <c r="H349" s="292"/>
    </row>
    <row r="350" spans="1:8" s="185" customFormat="1" ht="45">
      <c r="A350" s="289" t="s">
        <v>848</v>
      </c>
      <c r="B350" s="297" t="s">
        <v>849</v>
      </c>
      <c r="C350" s="291" t="s">
        <v>326</v>
      </c>
      <c r="D350" s="294"/>
      <c r="E350" s="276"/>
      <c r="F350" s="276"/>
      <c r="G350" s="276"/>
      <c r="H350" s="292"/>
    </row>
    <row r="351" spans="1:8" s="185" customFormat="1" ht="30">
      <c r="A351" s="289" t="s">
        <v>850</v>
      </c>
      <c r="B351" s="297" t="s">
        <v>851</v>
      </c>
      <c r="C351" s="291" t="s">
        <v>326</v>
      </c>
      <c r="D351" s="294"/>
      <c r="E351" s="276"/>
      <c r="F351" s="276"/>
      <c r="G351" s="276"/>
      <c r="H351" s="292"/>
    </row>
    <row r="352" spans="1:8" s="185" customFormat="1" ht="30">
      <c r="A352" s="289" t="s">
        <v>852</v>
      </c>
      <c r="B352" s="290" t="s">
        <v>853</v>
      </c>
      <c r="C352" s="301" t="s">
        <v>66</v>
      </c>
      <c r="D352" s="294" t="s">
        <v>783</v>
      </c>
      <c r="E352" s="276" t="s">
        <v>783</v>
      </c>
      <c r="F352" s="276" t="s">
        <v>783</v>
      </c>
      <c r="G352" s="276" t="s">
        <v>783</v>
      </c>
      <c r="H352" s="292"/>
    </row>
    <row r="353" spans="1:8" s="185" customFormat="1" ht="30">
      <c r="A353" s="289" t="s">
        <v>854</v>
      </c>
      <c r="B353" s="297" t="s">
        <v>855</v>
      </c>
      <c r="C353" s="291" t="s">
        <v>786</v>
      </c>
      <c r="D353" s="294"/>
      <c r="E353" s="276"/>
      <c r="F353" s="276"/>
      <c r="G353" s="276"/>
      <c r="H353" s="292"/>
    </row>
    <row r="354" spans="1:8" s="185" customFormat="1" ht="60">
      <c r="A354" s="289" t="s">
        <v>856</v>
      </c>
      <c r="B354" s="306" t="s">
        <v>857</v>
      </c>
      <c r="C354" s="291" t="s">
        <v>786</v>
      </c>
      <c r="D354" s="294"/>
      <c r="E354" s="276"/>
      <c r="F354" s="276"/>
      <c r="G354" s="276"/>
      <c r="H354" s="292"/>
    </row>
    <row r="355" spans="1:8" s="185" customFormat="1" ht="60">
      <c r="A355" s="289" t="s">
        <v>858</v>
      </c>
      <c r="B355" s="306" t="s">
        <v>859</v>
      </c>
      <c r="C355" s="291" t="s">
        <v>786</v>
      </c>
      <c r="D355" s="294"/>
      <c r="E355" s="276"/>
      <c r="F355" s="276"/>
      <c r="G355" s="276"/>
      <c r="H355" s="292"/>
    </row>
    <row r="356" spans="1:8" s="185" customFormat="1" ht="30">
      <c r="A356" s="289" t="s">
        <v>860</v>
      </c>
      <c r="B356" s="306" t="s">
        <v>861</v>
      </c>
      <c r="C356" s="291" t="s">
        <v>786</v>
      </c>
      <c r="D356" s="294"/>
      <c r="E356" s="276"/>
      <c r="F356" s="276"/>
      <c r="G356" s="276"/>
      <c r="H356" s="292"/>
    </row>
    <row r="357" spans="1:8" s="185" customFormat="1" ht="30">
      <c r="A357" s="289" t="s">
        <v>862</v>
      </c>
      <c r="B357" s="297" t="s">
        <v>863</v>
      </c>
      <c r="C357" s="291" t="s">
        <v>796</v>
      </c>
      <c r="D357" s="294"/>
      <c r="E357" s="276"/>
      <c r="F357" s="276"/>
      <c r="G357" s="276"/>
      <c r="H357" s="292"/>
    </row>
    <row r="358" spans="1:8" s="185" customFormat="1" ht="45">
      <c r="A358" s="289" t="s">
        <v>864</v>
      </c>
      <c r="B358" s="306" t="s">
        <v>865</v>
      </c>
      <c r="C358" s="291" t="s">
        <v>796</v>
      </c>
      <c r="D358" s="294"/>
      <c r="E358" s="276"/>
      <c r="F358" s="276"/>
      <c r="G358" s="276"/>
      <c r="H358" s="292"/>
    </row>
    <row r="359" spans="1:8" s="185" customFormat="1" ht="30">
      <c r="A359" s="289" t="s">
        <v>866</v>
      </c>
      <c r="B359" s="306" t="s">
        <v>867</v>
      </c>
      <c r="C359" s="291" t="s">
        <v>796</v>
      </c>
      <c r="D359" s="294"/>
      <c r="E359" s="276"/>
      <c r="F359" s="276"/>
      <c r="G359" s="276"/>
      <c r="H359" s="292"/>
    </row>
    <row r="360" spans="1:8" s="185" customFormat="1" ht="30">
      <c r="A360" s="289" t="s">
        <v>868</v>
      </c>
      <c r="B360" s="297" t="s">
        <v>869</v>
      </c>
      <c r="C360" s="291" t="s">
        <v>326</v>
      </c>
      <c r="D360" s="294"/>
      <c r="E360" s="276"/>
      <c r="F360" s="276"/>
      <c r="G360" s="276"/>
      <c r="H360" s="292"/>
    </row>
    <row r="361" spans="1:8" s="185" customFormat="1">
      <c r="A361" s="289" t="s">
        <v>870</v>
      </c>
      <c r="B361" s="306" t="s">
        <v>871</v>
      </c>
      <c r="C361" s="291" t="s">
        <v>326</v>
      </c>
      <c r="D361" s="294"/>
      <c r="E361" s="276"/>
      <c r="F361" s="276"/>
      <c r="G361" s="276"/>
      <c r="H361" s="292"/>
    </row>
    <row r="362" spans="1:8" s="185" customFormat="1">
      <c r="A362" s="289" t="s">
        <v>872</v>
      </c>
      <c r="B362" s="306" t="s">
        <v>344</v>
      </c>
      <c r="C362" s="291" t="s">
        <v>326</v>
      </c>
      <c r="D362" s="294"/>
      <c r="E362" s="276"/>
      <c r="F362" s="276"/>
      <c r="G362" s="276"/>
      <c r="H362" s="292"/>
    </row>
    <row r="363" spans="1:8" s="190" customFormat="1">
      <c r="A363" s="289" t="s">
        <v>873</v>
      </c>
      <c r="B363" s="290" t="s">
        <v>874</v>
      </c>
      <c r="C363" s="291" t="s">
        <v>875</v>
      </c>
      <c r="D363" s="302">
        <v>540</v>
      </c>
      <c r="E363" s="283">
        <v>464</v>
      </c>
      <c r="F363" s="277">
        <v>-76</v>
      </c>
      <c r="G363" s="277">
        <v>-14.074074074074074</v>
      </c>
      <c r="H363" s="292"/>
    </row>
    <row r="364" spans="1:8" s="185" customFormat="1" ht="15" customHeight="1">
      <c r="A364" s="324" t="s">
        <v>876</v>
      </c>
      <c r="B364" s="324"/>
      <c r="C364" s="324"/>
      <c r="D364" s="324"/>
      <c r="E364" s="324"/>
      <c r="F364" s="324"/>
      <c r="G364" s="324"/>
      <c r="H364" s="324"/>
    </row>
    <row r="365" spans="1:8" s="185" customFormat="1" ht="10.5" customHeight="1">
      <c r="A365" s="324"/>
      <c r="B365" s="324"/>
      <c r="C365" s="324"/>
      <c r="D365" s="324"/>
      <c r="E365" s="324"/>
      <c r="F365" s="324"/>
      <c r="G365" s="324"/>
      <c r="H365" s="324"/>
    </row>
    <row r="366" spans="1:8" s="185" customFormat="1" ht="33" customHeight="1">
      <c r="A366" s="325" t="s">
        <v>1</v>
      </c>
      <c r="B366" s="326" t="s">
        <v>316</v>
      </c>
      <c r="C366" s="326" t="s">
        <v>317</v>
      </c>
      <c r="D366" s="326">
        <v>2025</v>
      </c>
      <c r="E366" s="326"/>
      <c r="F366" s="326"/>
      <c r="G366" s="326"/>
      <c r="H366" s="327" t="s">
        <v>318</v>
      </c>
    </row>
    <row r="367" spans="1:8" s="185" customFormat="1" ht="44.25" customHeight="1">
      <c r="A367" s="325"/>
      <c r="B367" s="326"/>
      <c r="C367" s="326"/>
      <c r="D367" s="303" t="s">
        <v>319</v>
      </c>
      <c r="E367" s="303" t="s">
        <v>1126</v>
      </c>
      <c r="F367" s="303" t="s">
        <v>320</v>
      </c>
      <c r="G367" s="303" t="s">
        <v>321</v>
      </c>
      <c r="H367" s="327"/>
    </row>
    <row r="368" spans="1:8" s="185" customFormat="1">
      <c r="A368" s="285">
        <v>1</v>
      </c>
      <c r="B368" s="286">
        <v>2</v>
      </c>
      <c r="C368" s="286">
        <v>3</v>
      </c>
      <c r="D368" s="304">
        <v>4</v>
      </c>
      <c r="E368" s="304">
        <v>5</v>
      </c>
      <c r="F368" s="305">
        <v>6</v>
      </c>
      <c r="G368" s="305">
        <v>7</v>
      </c>
      <c r="H368" s="292"/>
    </row>
    <row r="369" spans="1:8" s="185" customFormat="1" ht="30.75" customHeight="1">
      <c r="A369" s="320" t="s">
        <v>877</v>
      </c>
      <c r="B369" s="320"/>
      <c r="C369" s="291" t="s">
        <v>326</v>
      </c>
      <c r="D369" s="307">
        <v>399.67260489606196</v>
      </c>
      <c r="E369" s="307">
        <v>312.59579999999994</v>
      </c>
      <c r="F369" s="277">
        <v>-87.076804896062015</v>
      </c>
      <c r="G369" s="277">
        <v>-21.787033644376759</v>
      </c>
      <c r="H369" s="292"/>
    </row>
    <row r="370" spans="1:8" s="185" customFormat="1">
      <c r="A370" s="289" t="s">
        <v>324</v>
      </c>
      <c r="B370" s="308" t="s">
        <v>878</v>
      </c>
      <c r="C370" s="291" t="s">
        <v>326</v>
      </c>
      <c r="D370" s="307">
        <v>399.67260489606196</v>
      </c>
      <c r="E370" s="307">
        <v>312.59579999999994</v>
      </c>
      <c r="F370" s="277">
        <v>-87.076804896062015</v>
      </c>
      <c r="G370" s="277">
        <v>-21.787033644376759</v>
      </c>
      <c r="H370" s="292"/>
    </row>
    <row r="371" spans="1:8" s="185" customFormat="1">
      <c r="A371" s="289" t="s">
        <v>110</v>
      </c>
      <c r="B371" s="297" t="s">
        <v>111</v>
      </c>
      <c r="C371" s="291" t="s">
        <v>326</v>
      </c>
      <c r="D371" s="307">
        <v>123.978098503385</v>
      </c>
      <c r="E371" s="307">
        <v>164.1148</v>
      </c>
      <c r="F371" s="277">
        <v>40.136701496615004</v>
      </c>
      <c r="G371" s="277">
        <v>32.374025719969517</v>
      </c>
      <c r="H371" s="292"/>
    </row>
    <row r="372" spans="1:8" s="185" customFormat="1" ht="30">
      <c r="A372" s="289" t="s">
        <v>112</v>
      </c>
      <c r="B372" s="306" t="s">
        <v>879</v>
      </c>
      <c r="C372" s="291" t="s">
        <v>326</v>
      </c>
      <c r="D372" s="307">
        <v>0</v>
      </c>
      <c r="E372" s="307">
        <v>0</v>
      </c>
      <c r="F372" s="277">
        <v>0</v>
      </c>
      <c r="G372" s="277">
        <v>0</v>
      </c>
      <c r="H372" s="292"/>
    </row>
    <row r="373" spans="1:8" s="185" customFormat="1">
      <c r="A373" s="289" t="s">
        <v>880</v>
      </c>
      <c r="B373" s="306" t="s">
        <v>881</v>
      </c>
      <c r="C373" s="291" t="s">
        <v>326</v>
      </c>
      <c r="D373" s="309"/>
      <c r="E373" s="309"/>
      <c r="F373" s="310"/>
      <c r="G373" s="310"/>
      <c r="H373" s="292"/>
    </row>
    <row r="374" spans="1:8" s="185" customFormat="1" ht="30">
      <c r="A374" s="289" t="s">
        <v>882</v>
      </c>
      <c r="B374" s="297" t="s">
        <v>328</v>
      </c>
      <c r="C374" s="291" t="s">
        <v>326</v>
      </c>
      <c r="D374" s="309"/>
      <c r="E374" s="309"/>
      <c r="F374" s="310"/>
      <c r="G374" s="310"/>
      <c r="H374" s="292"/>
    </row>
    <row r="375" spans="1:8" s="185" customFormat="1" ht="30">
      <c r="A375" s="289" t="s">
        <v>883</v>
      </c>
      <c r="B375" s="297" t="s">
        <v>329</v>
      </c>
      <c r="C375" s="291" t="s">
        <v>326</v>
      </c>
      <c r="D375" s="309"/>
      <c r="E375" s="309"/>
      <c r="F375" s="310"/>
      <c r="G375" s="310"/>
      <c r="H375" s="292"/>
    </row>
    <row r="376" spans="1:8" s="185" customFormat="1" ht="30">
      <c r="A376" s="289" t="s">
        <v>884</v>
      </c>
      <c r="B376" s="297" t="s">
        <v>330</v>
      </c>
      <c r="C376" s="291" t="s">
        <v>326</v>
      </c>
      <c r="D376" s="309"/>
      <c r="E376" s="309"/>
      <c r="F376" s="310"/>
      <c r="G376" s="310"/>
      <c r="H376" s="292"/>
    </row>
    <row r="377" spans="1:8" s="185" customFormat="1">
      <c r="A377" s="289" t="s">
        <v>885</v>
      </c>
      <c r="B377" s="306" t="s">
        <v>886</v>
      </c>
      <c r="C377" s="291" t="s">
        <v>326</v>
      </c>
      <c r="D377" s="309"/>
      <c r="E377" s="309"/>
      <c r="F377" s="310"/>
      <c r="G377" s="310"/>
      <c r="H377" s="292"/>
    </row>
    <row r="378" spans="1:8" s="185" customFormat="1">
      <c r="A378" s="289" t="s">
        <v>887</v>
      </c>
      <c r="B378" s="306" t="s">
        <v>888</v>
      </c>
      <c r="C378" s="291" t="s">
        <v>326</v>
      </c>
      <c r="D378" s="307"/>
      <c r="E378" s="307"/>
      <c r="F378" s="277"/>
      <c r="G378" s="277"/>
      <c r="H378" s="292"/>
    </row>
    <row r="379" spans="1:8" s="185" customFormat="1">
      <c r="A379" s="289" t="s">
        <v>889</v>
      </c>
      <c r="B379" s="306" t="s">
        <v>890</v>
      </c>
      <c r="C379" s="291" t="s">
        <v>326</v>
      </c>
      <c r="D379" s="309"/>
      <c r="E379" s="309"/>
      <c r="F379" s="310"/>
      <c r="G379" s="310"/>
      <c r="H379" s="292"/>
    </row>
    <row r="380" spans="1:8" s="185" customFormat="1">
      <c r="A380" s="289" t="s">
        <v>891</v>
      </c>
      <c r="B380" s="306" t="s">
        <v>117</v>
      </c>
      <c r="C380" s="291" t="s">
        <v>326</v>
      </c>
      <c r="D380" s="307">
        <v>123.978098503385</v>
      </c>
      <c r="E380" s="307">
        <v>164.1148</v>
      </c>
      <c r="F380" s="277">
        <v>40.136701496615004</v>
      </c>
      <c r="G380" s="277">
        <v>32.374025719969517</v>
      </c>
      <c r="H380" s="292"/>
    </row>
    <row r="381" spans="1:8" s="185" customFormat="1" ht="30">
      <c r="A381" s="289" t="s">
        <v>892</v>
      </c>
      <c r="B381" s="297" t="s">
        <v>893</v>
      </c>
      <c r="C381" s="291" t="s">
        <v>326</v>
      </c>
      <c r="D381" s="309"/>
      <c r="E381" s="309"/>
      <c r="F381" s="310"/>
      <c r="G381" s="310"/>
      <c r="H381" s="292"/>
    </row>
    <row r="382" spans="1:8" s="185" customFormat="1">
      <c r="A382" s="289" t="s">
        <v>894</v>
      </c>
      <c r="B382" s="297" t="s">
        <v>895</v>
      </c>
      <c r="C382" s="291" t="s">
        <v>326</v>
      </c>
      <c r="D382" s="309"/>
      <c r="E382" s="309"/>
      <c r="F382" s="310"/>
      <c r="G382" s="310"/>
      <c r="H382" s="292"/>
    </row>
    <row r="383" spans="1:8" s="185" customFormat="1">
      <c r="A383" s="289" t="s">
        <v>896</v>
      </c>
      <c r="B383" s="297" t="s">
        <v>897</v>
      </c>
      <c r="C383" s="291" t="s">
        <v>326</v>
      </c>
      <c r="D383" s="311">
        <v>123.978098503385</v>
      </c>
      <c r="E383" s="312">
        <v>164.1148</v>
      </c>
      <c r="F383" s="277">
        <v>40.136701496615004</v>
      </c>
      <c r="G383" s="277">
        <v>32.374025719969517</v>
      </c>
      <c r="H383" s="292"/>
    </row>
    <row r="384" spans="1:8" s="185" customFormat="1">
      <c r="A384" s="289" t="s">
        <v>898</v>
      </c>
      <c r="B384" s="297" t="s">
        <v>895</v>
      </c>
      <c r="C384" s="291" t="s">
        <v>326</v>
      </c>
      <c r="D384" s="309"/>
      <c r="E384" s="309"/>
      <c r="F384" s="310"/>
      <c r="G384" s="310"/>
      <c r="H384" s="292"/>
    </row>
    <row r="385" spans="1:8" s="185" customFormat="1">
      <c r="A385" s="289" t="s">
        <v>899</v>
      </c>
      <c r="B385" s="306" t="s">
        <v>900</v>
      </c>
      <c r="C385" s="291" t="s">
        <v>326</v>
      </c>
      <c r="D385" s="309"/>
      <c r="E385" s="309"/>
      <c r="F385" s="310"/>
      <c r="G385" s="310"/>
      <c r="H385" s="292"/>
    </row>
    <row r="386" spans="1:8" s="185" customFormat="1">
      <c r="A386" s="289" t="s">
        <v>901</v>
      </c>
      <c r="B386" s="306" t="s">
        <v>710</v>
      </c>
      <c r="C386" s="291" t="s">
        <v>326</v>
      </c>
      <c r="D386" s="309"/>
      <c r="E386" s="309"/>
      <c r="F386" s="310"/>
      <c r="G386" s="310"/>
      <c r="H386" s="292"/>
    </row>
    <row r="387" spans="1:8" s="185" customFormat="1" ht="30">
      <c r="A387" s="289" t="s">
        <v>902</v>
      </c>
      <c r="B387" s="306" t="s">
        <v>903</v>
      </c>
      <c r="C387" s="291" t="s">
        <v>326</v>
      </c>
      <c r="D387" s="309"/>
      <c r="E387" s="309"/>
      <c r="F387" s="310"/>
      <c r="G387" s="310"/>
      <c r="H387" s="292"/>
    </row>
    <row r="388" spans="1:8" s="185" customFormat="1" ht="18" customHeight="1">
      <c r="A388" s="289" t="s">
        <v>904</v>
      </c>
      <c r="B388" s="297" t="s">
        <v>342</v>
      </c>
      <c r="C388" s="291" t="s">
        <v>326</v>
      </c>
      <c r="D388" s="309"/>
      <c r="E388" s="309"/>
      <c r="F388" s="310"/>
      <c r="G388" s="310"/>
      <c r="H388" s="292"/>
    </row>
    <row r="389" spans="1:8" s="185" customFormat="1" ht="18" customHeight="1">
      <c r="A389" s="289" t="s">
        <v>905</v>
      </c>
      <c r="B389" s="293" t="s">
        <v>344</v>
      </c>
      <c r="C389" s="291" t="s">
        <v>326</v>
      </c>
      <c r="D389" s="309"/>
      <c r="E389" s="309"/>
      <c r="F389" s="310"/>
      <c r="G389" s="310"/>
      <c r="H389" s="292"/>
    </row>
    <row r="390" spans="1:8" s="185" customFormat="1" ht="30">
      <c r="A390" s="289" t="s">
        <v>114</v>
      </c>
      <c r="B390" s="306" t="s">
        <v>906</v>
      </c>
      <c r="C390" s="291" t="s">
        <v>326</v>
      </c>
      <c r="D390" s="309"/>
      <c r="E390" s="309"/>
      <c r="F390" s="310"/>
      <c r="G390" s="310"/>
      <c r="H390" s="292"/>
    </row>
    <row r="391" spans="1:8" s="185" customFormat="1" ht="30">
      <c r="A391" s="289" t="s">
        <v>907</v>
      </c>
      <c r="B391" s="306" t="s">
        <v>328</v>
      </c>
      <c r="C391" s="291" t="s">
        <v>326</v>
      </c>
      <c r="D391" s="309"/>
      <c r="E391" s="309"/>
      <c r="F391" s="310"/>
      <c r="G391" s="310"/>
      <c r="H391" s="292"/>
    </row>
    <row r="392" spans="1:8" s="185" customFormat="1" ht="30">
      <c r="A392" s="289" t="s">
        <v>908</v>
      </c>
      <c r="B392" s="306" t="s">
        <v>329</v>
      </c>
      <c r="C392" s="291" t="s">
        <v>326</v>
      </c>
      <c r="D392" s="309"/>
      <c r="E392" s="309"/>
      <c r="F392" s="310"/>
      <c r="G392" s="310"/>
      <c r="H392" s="292"/>
    </row>
    <row r="393" spans="1:8" s="185" customFormat="1" ht="30">
      <c r="A393" s="289" t="s">
        <v>909</v>
      </c>
      <c r="B393" s="306" t="s">
        <v>330</v>
      </c>
      <c r="C393" s="291" t="s">
        <v>326</v>
      </c>
      <c r="D393" s="309"/>
      <c r="E393" s="309"/>
      <c r="F393" s="310"/>
      <c r="G393" s="310"/>
      <c r="H393" s="292"/>
    </row>
    <row r="394" spans="1:8" s="185" customFormat="1">
      <c r="A394" s="289" t="s">
        <v>116</v>
      </c>
      <c r="B394" s="306" t="s">
        <v>910</v>
      </c>
      <c r="C394" s="291" t="s">
        <v>326</v>
      </c>
      <c r="D394" s="309"/>
      <c r="E394" s="309"/>
      <c r="F394" s="310"/>
      <c r="G394" s="310"/>
      <c r="H394" s="292"/>
    </row>
    <row r="395" spans="1:8" s="185" customFormat="1">
      <c r="A395" s="289" t="s">
        <v>125</v>
      </c>
      <c r="B395" s="297" t="s">
        <v>911</v>
      </c>
      <c r="C395" s="291" t="s">
        <v>326</v>
      </c>
      <c r="D395" s="307">
        <v>216.52916999999999</v>
      </c>
      <c r="E395" s="307">
        <v>99.341399999999993</v>
      </c>
      <c r="F395" s="277">
        <v>-117.18777</v>
      </c>
      <c r="G395" s="277">
        <v>-54.121008268770446</v>
      </c>
      <c r="H395" s="292"/>
    </row>
    <row r="396" spans="1:8" s="185" customFormat="1" ht="30">
      <c r="A396" s="289" t="s">
        <v>127</v>
      </c>
      <c r="B396" s="306" t="s">
        <v>912</v>
      </c>
      <c r="C396" s="291" t="s">
        <v>326</v>
      </c>
      <c r="D396" s="307">
        <v>216.52916999999999</v>
      </c>
      <c r="E396" s="307">
        <v>99.341399999999993</v>
      </c>
      <c r="F396" s="277">
        <v>-117.18777</v>
      </c>
      <c r="G396" s="277">
        <v>-54.121008268770446</v>
      </c>
      <c r="H396" s="292"/>
    </row>
    <row r="397" spans="1:8" s="185" customFormat="1">
      <c r="A397" s="289" t="s">
        <v>913</v>
      </c>
      <c r="B397" s="306" t="s">
        <v>914</v>
      </c>
      <c r="C397" s="291" t="s">
        <v>326</v>
      </c>
      <c r="D397" s="309"/>
      <c r="E397" s="309"/>
      <c r="F397" s="310"/>
      <c r="G397" s="310"/>
      <c r="H397" s="292"/>
    </row>
    <row r="398" spans="1:8" s="185" customFormat="1" ht="30">
      <c r="A398" s="289" t="s">
        <v>915</v>
      </c>
      <c r="B398" s="306" t="s">
        <v>328</v>
      </c>
      <c r="C398" s="291" t="s">
        <v>326</v>
      </c>
      <c r="D398" s="309"/>
      <c r="E398" s="309"/>
      <c r="F398" s="310"/>
      <c r="G398" s="310"/>
      <c r="H398" s="292"/>
    </row>
    <row r="399" spans="1:8" s="185" customFormat="1" ht="30">
      <c r="A399" s="289" t="s">
        <v>916</v>
      </c>
      <c r="B399" s="306" t="s">
        <v>329</v>
      </c>
      <c r="C399" s="291" t="s">
        <v>326</v>
      </c>
      <c r="D399" s="309"/>
      <c r="E399" s="309"/>
      <c r="F399" s="310"/>
      <c r="G399" s="310"/>
      <c r="H399" s="292"/>
    </row>
    <row r="400" spans="1:8" s="185" customFormat="1" ht="30">
      <c r="A400" s="289" t="s">
        <v>917</v>
      </c>
      <c r="B400" s="306" t="s">
        <v>330</v>
      </c>
      <c r="C400" s="291" t="s">
        <v>326</v>
      </c>
      <c r="D400" s="309"/>
      <c r="E400" s="309"/>
      <c r="F400" s="310"/>
      <c r="G400" s="310"/>
      <c r="H400" s="292"/>
    </row>
    <row r="401" spans="1:8" s="185" customFormat="1">
      <c r="A401" s="289" t="s">
        <v>918</v>
      </c>
      <c r="B401" s="306" t="s">
        <v>695</v>
      </c>
      <c r="C401" s="291" t="s">
        <v>326</v>
      </c>
      <c r="D401" s="309"/>
      <c r="E401" s="309"/>
      <c r="F401" s="310"/>
      <c r="G401" s="310"/>
      <c r="H401" s="292"/>
    </row>
    <row r="402" spans="1:8" s="185" customFormat="1">
      <c r="A402" s="289" t="s">
        <v>919</v>
      </c>
      <c r="B402" s="306" t="s">
        <v>698</v>
      </c>
      <c r="C402" s="291" t="s">
        <v>326</v>
      </c>
      <c r="D402" s="336">
        <v>216.52916999999999</v>
      </c>
      <c r="E402" s="312">
        <v>99.341399999999993</v>
      </c>
      <c r="F402" s="277">
        <v>-117.18777</v>
      </c>
      <c r="G402" s="277">
        <v>-54.121008268770446</v>
      </c>
      <c r="H402" s="292"/>
    </row>
    <row r="403" spans="1:8" s="185" customFormat="1">
      <c r="A403" s="289" t="s">
        <v>920</v>
      </c>
      <c r="B403" s="306" t="s">
        <v>701</v>
      </c>
      <c r="C403" s="291" t="s">
        <v>326</v>
      </c>
      <c r="D403" s="309"/>
      <c r="E403" s="309"/>
      <c r="F403" s="310"/>
      <c r="G403" s="310"/>
      <c r="H403" s="292"/>
    </row>
    <row r="404" spans="1:8" s="185" customFormat="1">
      <c r="A404" s="289" t="s">
        <v>921</v>
      </c>
      <c r="B404" s="306" t="s">
        <v>707</v>
      </c>
      <c r="C404" s="291" t="s">
        <v>326</v>
      </c>
      <c r="D404" s="309"/>
      <c r="E404" s="309"/>
      <c r="F404" s="310"/>
      <c r="G404" s="310"/>
      <c r="H404" s="292"/>
    </row>
    <row r="405" spans="1:8" s="185" customFormat="1">
      <c r="A405" s="289" t="s">
        <v>922</v>
      </c>
      <c r="B405" s="306" t="s">
        <v>710</v>
      </c>
      <c r="C405" s="291" t="s">
        <v>326</v>
      </c>
      <c r="D405" s="309"/>
      <c r="E405" s="309"/>
      <c r="F405" s="310"/>
      <c r="G405" s="310"/>
      <c r="H405" s="292"/>
    </row>
    <row r="406" spans="1:8" s="185" customFormat="1" ht="30">
      <c r="A406" s="289" t="s">
        <v>923</v>
      </c>
      <c r="B406" s="306" t="s">
        <v>713</v>
      </c>
      <c r="C406" s="291" t="s">
        <v>326</v>
      </c>
      <c r="D406" s="309"/>
      <c r="E406" s="309"/>
      <c r="F406" s="310"/>
      <c r="G406" s="310"/>
      <c r="H406" s="292"/>
    </row>
    <row r="407" spans="1:8" s="185" customFormat="1">
      <c r="A407" s="289" t="s">
        <v>924</v>
      </c>
      <c r="B407" s="297" t="s">
        <v>342</v>
      </c>
      <c r="C407" s="291" t="s">
        <v>326</v>
      </c>
      <c r="D407" s="309"/>
      <c r="E407" s="309"/>
      <c r="F407" s="310"/>
      <c r="G407" s="310"/>
      <c r="H407" s="292"/>
    </row>
    <row r="408" spans="1:8" s="185" customFormat="1">
      <c r="A408" s="289" t="s">
        <v>925</v>
      </c>
      <c r="B408" s="293" t="s">
        <v>344</v>
      </c>
      <c r="C408" s="291" t="s">
        <v>326</v>
      </c>
      <c r="D408" s="309"/>
      <c r="E408" s="309"/>
      <c r="F408" s="310"/>
      <c r="G408" s="310"/>
      <c r="H408" s="292"/>
    </row>
    <row r="409" spans="1:8" s="185" customFormat="1">
      <c r="A409" s="289" t="s">
        <v>129</v>
      </c>
      <c r="B409" s="306" t="s">
        <v>926</v>
      </c>
      <c r="C409" s="291" t="s">
        <v>326</v>
      </c>
      <c r="D409" s="309"/>
      <c r="E409" s="309"/>
      <c r="F409" s="310"/>
      <c r="G409" s="310"/>
      <c r="H409" s="292"/>
    </row>
    <row r="410" spans="1:8" s="185" customFormat="1">
      <c r="A410" s="289" t="s">
        <v>131</v>
      </c>
      <c r="B410" s="306" t="s">
        <v>927</v>
      </c>
      <c r="C410" s="291" t="s">
        <v>326</v>
      </c>
      <c r="D410" s="307">
        <v>0</v>
      </c>
      <c r="E410" s="307">
        <v>0</v>
      </c>
      <c r="F410" s="277">
        <v>0</v>
      </c>
      <c r="G410" s="277">
        <v>0</v>
      </c>
      <c r="H410" s="292"/>
    </row>
    <row r="411" spans="1:8" s="185" customFormat="1">
      <c r="A411" s="289" t="s">
        <v>928</v>
      </c>
      <c r="B411" s="306" t="s">
        <v>914</v>
      </c>
      <c r="C411" s="291" t="s">
        <v>326</v>
      </c>
      <c r="D411" s="309"/>
      <c r="E411" s="309"/>
      <c r="F411" s="310"/>
      <c r="G411" s="310"/>
      <c r="H411" s="292"/>
    </row>
    <row r="412" spans="1:8" s="185" customFormat="1" ht="30">
      <c r="A412" s="289" t="s">
        <v>929</v>
      </c>
      <c r="B412" s="306" t="s">
        <v>328</v>
      </c>
      <c r="C412" s="291" t="s">
        <v>326</v>
      </c>
      <c r="D412" s="309"/>
      <c r="E412" s="309"/>
      <c r="F412" s="310"/>
      <c r="G412" s="310"/>
      <c r="H412" s="292"/>
    </row>
    <row r="413" spans="1:8" s="185" customFormat="1" ht="30">
      <c r="A413" s="289" t="s">
        <v>930</v>
      </c>
      <c r="B413" s="306" t="s">
        <v>329</v>
      </c>
      <c r="C413" s="291" t="s">
        <v>326</v>
      </c>
      <c r="D413" s="309"/>
      <c r="E413" s="309"/>
      <c r="F413" s="310"/>
      <c r="G413" s="310"/>
      <c r="H413" s="292"/>
    </row>
    <row r="414" spans="1:8" s="185" customFormat="1" ht="30">
      <c r="A414" s="289" t="s">
        <v>931</v>
      </c>
      <c r="B414" s="306" t="s">
        <v>330</v>
      </c>
      <c r="C414" s="291" t="s">
        <v>326</v>
      </c>
      <c r="D414" s="309"/>
      <c r="E414" s="309"/>
      <c r="F414" s="310"/>
      <c r="G414" s="310"/>
      <c r="H414" s="292"/>
    </row>
    <row r="415" spans="1:8" s="185" customFormat="1">
      <c r="A415" s="289" t="s">
        <v>932</v>
      </c>
      <c r="B415" s="306" t="s">
        <v>695</v>
      </c>
      <c r="C415" s="291" t="s">
        <v>326</v>
      </c>
      <c r="D415" s="309"/>
      <c r="E415" s="309"/>
      <c r="F415" s="310"/>
      <c r="G415" s="310"/>
      <c r="H415" s="292"/>
    </row>
    <row r="416" spans="1:8" s="185" customFormat="1">
      <c r="A416" s="289" t="s">
        <v>933</v>
      </c>
      <c r="B416" s="306" t="s">
        <v>698</v>
      </c>
      <c r="C416" s="291" t="s">
        <v>326</v>
      </c>
      <c r="D416" s="309">
        <v>0</v>
      </c>
      <c r="E416" s="313">
        <v>0</v>
      </c>
      <c r="F416" s="277">
        <v>0</v>
      </c>
      <c r="G416" s="277">
        <v>0</v>
      </c>
      <c r="H416" s="292"/>
    </row>
    <row r="417" spans="1:8" s="185" customFormat="1">
      <c r="A417" s="289" t="s">
        <v>934</v>
      </c>
      <c r="B417" s="306" t="s">
        <v>701</v>
      </c>
      <c r="C417" s="291" t="s">
        <v>326</v>
      </c>
      <c r="D417" s="309"/>
      <c r="E417" s="309"/>
      <c r="F417" s="310"/>
      <c r="G417" s="310"/>
      <c r="H417" s="292"/>
    </row>
    <row r="418" spans="1:8" s="185" customFormat="1">
      <c r="A418" s="289" t="s">
        <v>935</v>
      </c>
      <c r="B418" s="306" t="s">
        <v>707</v>
      </c>
      <c r="C418" s="291" t="s">
        <v>326</v>
      </c>
      <c r="D418" s="309"/>
      <c r="E418" s="309"/>
      <c r="F418" s="310"/>
      <c r="G418" s="310"/>
      <c r="H418" s="292"/>
    </row>
    <row r="419" spans="1:8" s="185" customFormat="1">
      <c r="A419" s="289" t="s">
        <v>936</v>
      </c>
      <c r="B419" s="306" t="s">
        <v>710</v>
      </c>
      <c r="C419" s="291" t="s">
        <v>326</v>
      </c>
      <c r="D419" s="309"/>
      <c r="E419" s="309"/>
      <c r="F419" s="310"/>
      <c r="G419" s="310"/>
      <c r="H419" s="292"/>
    </row>
    <row r="420" spans="1:8" s="185" customFormat="1" ht="30">
      <c r="A420" s="289" t="s">
        <v>937</v>
      </c>
      <c r="B420" s="306" t="s">
        <v>713</v>
      </c>
      <c r="C420" s="291" t="s">
        <v>326</v>
      </c>
      <c r="D420" s="309"/>
      <c r="E420" s="309"/>
      <c r="F420" s="310"/>
      <c r="G420" s="310"/>
      <c r="H420" s="292"/>
    </row>
    <row r="421" spans="1:8" s="185" customFormat="1">
      <c r="A421" s="289" t="s">
        <v>938</v>
      </c>
      <c r="B421" s="293" t="s">
        <v>342</v>
      </c>
      <c r="C421" s="291" t="s">
        <v>326</v>
      </c>
      <c r="D421" s="309"/>
      <c r="E421" s="309"/>
      <c r="F421" s="310"/>
      <c r="G421" s="310"/>
      <c r="H421" s="292"/>
    </row>
    <row r="422" spans="1:8" s="185" customFormat="1">
      <c r="A422" s="289" t="s">
        <v>939</v>
      </c>
      <c r="B422" s="293" t="s">
        <v>344</v>
      </c>
      <c r="C422" s="291" t="s">
        <v>326</v>
      </c>
      <c r="D422" s="309"/>
      <c r="E422" s="309"/>
      <c r="F422" s="310"/>
      <c r="G422" s="310"/>
      <c r="H422" s="292"/>
    </row>
    <row r="423" spans="1:8" s="185" customFormat="1">
      <c r="A423" s="289" t="s">
        <v>133</v>
      </c>
      <c r="B423" s="297" t="s">
        <v>940</v>
      </c>
      <c r="C423" s="291" t="s">
        <v>326</v>
      </c>
      <c r="D423" s="337">
        <v>59.165336392676998</v>
      </c>
      <c r="E423" s="309">
        <v>49.139600000000002</v>
      </c>
      <c r="F423" s="277">
        <v>-10.025736392676997</v>
      </c>
      <c r="G423" s="277">
        <v>-16.945287568614077</v>
      </c>
      <c r="H423" s="292"/>
    </row>
    <row r="424" spans="1:8" s="185" customFormat="1">
      <c r="A424" s="289" t="s">
        <v>135</v>
      </c>
      <c r="B424" s="297" t="s">
        <v>136</v>
      </c>
      <c r="C424" s="291" t="s">
        <v>326</v>
      </c>
      <c r="D424" s="309">
        <v>0</v>
      </c>
      <c r="E424" s="309">
        <v>0</v>
      </c>
      <c r="F424" s="277">
        <v>0</v>
      </c>
      <c r="G424" s="277">
        <v>0</v>
      </c>
      <c r="H424" s="292"/>
    </row>
    <row r="425" spans="1:8" s="185" customFormat="1">
      <c r="A425" s="289" t="s">
        <v>137</v>
      </c>
      <c r="B425" s="306" t="s">
        <v>941</v>
      </c>
      <c r="C425" s="291" t="s">
        <v>326</v>
      </c>
      <c r="D425" s="309"/>
      <c r="E425" s="309"/>
      <c r="F425" s="310"/>
      <c r="G425" s="310"/>
      <c r="H425" s="292"/>
    </row>
    <row r="426" spans="1:8" s="185" customFormat="1">
      <c r="A426" s="289" t="s">
        <v>942</v>
      </c>
      <c r="B426" s="306" t="s">
        <v>943</v>
      </c>
      <c r="C426" s="291" t="s">
        <v>326</v>
      </c>
      <c r="D426" s="309">
        <v>0</v>
      </c>
      <c r="E426" s="309">
        <v>0</v>
      </c>
      <c r="F426" s="277">
        <v>0</v>
      </c>
      <c r="G426" s="277">
        <v>0</v>
      </c>
      <c r="H426" s="292"/>
    </row>
    <row r="427" spans="1:8" s="185" customFormat="1">
      <c r="A427" s="289" t="s">
        <v>347</v>
      </c>
      <c r="B427" s="308" t="s">
        <v>142</v>
      </c>
      <c r="C427" s="291" t="s">
        <v>326</v>
      </c>
      <c r="D427" s="299">
        <v>0</v>
      </c>
      <c r="E427" s="299">
        <v>0</v>
      </c>
      <c r="F427" s="277">
        <v>0</v>
      </c>
      <c r="G427" s="277">
        <v>0</v>
      </c>
      <c r="H427" s="292"/>
    </row>
    <row r="428" spans="1:8" s="185" customFormat="1">
      <c r="A428" s="289" t="s">
        <v>143</v>
      </c>
      <c r="B428" s="297" t="s">
        <v>144</v>
      </c>
      <c r="C428" s="291" t="s">
        <v>326</v>
      </c>
      <c r="D428" s="309">
        <v>0</v>
      </c>
      <c r="E428" s="309">
        <v>0</v>
      </c>
      <c r="F428" s="277">
        <v>0</v>
      </c>
      <c r="G428" s="277">
        <v>0</v>
      </c>
      <c r="H428" s="292"/>
    </row>
    <row r="429" spans="1:8" s="185" customFormat="1">
      <c r="A429" s="289" t="s">
        <v>145</v>
      </c>
      <c r="B429" s="297" t="s">
        <v>146</v>
      </c>
      <c r="C429" s="291" t="s">
        <v>326</v>
      </c>
      <c r="D429" s="309"/>
      <c r="E429" s="309"/>
      <c r="F429" s="310"/>
      <c r="G429" s="310"/>
      <c r="H429" s="292"/>
    </row>
    <row r="430" spans="1:8" s="185" customFormat="1">
      <c r="A430" s="289" t="s">
        <v>147</v>
      </c>
      <c r="B430" s="297" t="s">
        <v>944</v>
      </c>
      <c r="C430" s="291" t="s">
        <v>326</v>
      </c>
      <c r="D430" s="309"/>
      <c r="E430" s="309"/>
      <c r="F430" s="310"/>
      <c r="G430" s="310"/>
      <c r="H430" s="292"/>
    </row>
    <row r="431" spans="1:8" s="185" customFormat="1">
      <c r="A431" s="289" t="s">
        <v>149</v>
      </c>
      <c r="B431" s="297" t="s">
        <v>148</v>
      </c>
      <c r="C431" s="291" t="s">
        <v>326</v>
      </c>
      <c r="D431" s="309"/>
      <c r="E431" s="309"/>
      <c r="F431" s="310"/>
      <c r="G431" s="310"/>
      <c r="H431" s="292"/>
    </row>
    <row r="432" spans="1:8" s="185" customFormat="1">
      <c r="A432" s="289" t="s">
        <v>155</v>
      </c>
      <c r="B432" s="297" t="s">
        <v>150</v>
      </c>
      <c r="C432" s="291" t="s">
        <v>326</v>
      </c>
      <c r="D432" s="309"/>
      <c r="E432" s="309"/>
      <c r="F432" s="310"/>
      <c r="G432" s="310"/>
      <c r="H432" s="292"/>
    </row>
    <row r="433" spans="1:8" s="185" customFormat="1">
      <c r="A433" s="289" t="s">
        <v>389</v>
      </c>
      <c r="B433" s="306" t="s">
        <v>595</v>
      </c>
      <c r="C433" s="291" t="s">
        <v>326</v>
      </c>
      <c r="D433" s="309"/>
      <c r="E433" s="309"/>
      <c r="F433" s="310"/>
      <c r="G433" s="310"/>
      <c r="H433" s="292"/>
    </row>
    <row r="434" spans="1:8" s="185" customFormat="1" ht="30">
      <c r="A434" s="289" t="s">
        <v>945</v>
      </c>
      <c r="B434" s="306" t="s">
        <v>946</v>
      </c>
      <c r="C434" s="291" t="s">
        <v>326</v>
      </c>
      <c r="D434" s="309"/>
      <c r="E434" s="309"/>
      <c r="F434" s="310"/>
      <c r="G434" s="310"/>
      <c r="H434" s="292"/>
    </row>
    <row r="435" spans="1:8" s="185" customFormat="1" ht="30">
      <c r="A435" s="289" t="s">
        <v>391</v>
      </c>
      <c r="B435" s="306" t="s">
        <v>597</v>
      </c>
      <c r="C435" s="291" t="s">
        <v>326</v>
      </c>
      <c r="D435" s="309"/>
      <c r="E435" s="309"/>
      <c r="F435" s="310"/>
      <c r="G435" s="310"/>
      <c r="H435" s="292"/>
    </row>
    <row r="436" spans="1:8" s="185" customFormat="1" ht="30">
      <c r="A436" s="289" t="s">
        <v>947</v>
      </c>
      <c r="B436" s="306" t="s">
        <v>948</v>
      </c>
      <c r="C436" s="291" t="s">
        <v>326</v>
      </c>
      <c r="D436" s="309"/>
      <c r="E436" s="309"/>
      <c r="F436" s="310"/>
      <c r="G436" s="310"/>
      <c r="H436" s="292"/>
    </row>
    <row r="437" spans="1:8" s="185" customFormat="1">
      <c r="A437" s="289" t="s">
        <v>157</v>
      </c>
      <c r="B437" s="297" t="s">
        <v>158</v>
      </c>
      <c r="C437" s="291" t="s">
        <v>326</v>
      </c>
      <c r="D437" s="309">
        <v>0</v>
      </c>
      <c r="E437" s="309">
        <v>0</v>
      </c>
      <c r="F437" s="277">
        <v>0</v>
      </c>
      <c r="G437" s="277">
        <v>0</v>
      </c>
      <c r="H437" s="292"/>
    </row>
    <row r="438" spans="1:8" s="185" customFormat="1">
      <c r="A438" s="289" t="s">
        <v>159</v>
      </c>
      <c r="B438" s="297" t="s">
        <v>160</v>
      </c>
      <c r="C438" s="291" t="s">
        <v>326</v>
      </c>
      <c r="D438" s="309"/>
      <c r="E438" s="310"/>
      <c r="F438" s="310"/>
      <c r="G438" s="310"/>
      <c r="H438" s="292"/>
    </row>
    <row r="439" spans="1:8" s="185" customFormat="1">
      <c r="A439" s="289" t="s">
        <v>409</v>
      </c>
      <c r="B439" s="290" t="s">
        <v>402</v>
      </c>
      <c r="C439" s="303" t="s">
        <v>66</v>
      </c>
      <c r="D439" s="307"/>
      <c r="E439" s="299"/>
      <c r="F439" s="299"/>
      <c r="G439" s="299"/>
      <c r="H439" s="292"/>
    </row>
    <row r="440" spans="1:8" s="185" customFormat="1" ht="45">
      <c r="A440" s="314" t="s">
        <v>949</v>
      </c>
      <c r="B440" s="297" t="s">
        <v>950</v>
      </c>
      <c r="C440" s="291" t="s">
        <v>326</v>
      </c>
      <c r="D440" s="307"/>
      <c r="E440" s="299"/>
      <c r="F440" s="299"/>
      <c r="G440" s="299"/>
      <c r="H440" s="292"/>
    </row>
    <row r="441" spans="1:8" s="185" customFormat="1">
      <c r="A441" s="314" t="s">
        <v>412</v>
      </c>
      <c r="B441" s="306" t="s">
        <v>951</v>
      </c>
      <c r="C441" s="291" t="s">
        <v>326</v>
      </c>
      <c r="D441" s="307"/>
      <c r="E441" s="299"/>
      <c r="F441" s="299"/>
      <c r="G441" s="299"/>
      <c r="H441" s="292"/>
    </row>
    <row r="442" spans="1:8" s="185" customFormat="1" ht="30">
      <c r="A442" s="314" t="s">
        <v>413</v>
      </c>
      <c r="B442" s="306" t="s">
        <v>952</v>
      </c>
      <c r="C442" s="291" t="s">
        <v>326</v>
      </c>
      <c r="D442" s="307"/>
      <c r="E442" s="299"/>
      <c r="F442" s="299"/>
      <c r="G442" s="299"/>
      <c r="H442" s="292"/>
    </row>
    <row r="443" spans="1:8" s="185" customFormat="1">
      <c r="A443" s="314" t="s">
        <v>414</v>
      </c>
      <c r="B443" s="306" t="s">
        <v>953</v>
      </c>
      <c r="C443" s="291" t="s">
        <v>326</v>
      </c>
      <c r="D443" s="307"/>
      <c r="E443" s="299"/>
      <c r="F443" s="299"/>
      <c r="G443" s="299"/>
      <c r="H443" s="292"/>
    </row>
    <row r="444" spans="1:8" s="185" customFormat="1" ht="33" customHeight="1">
      <c r="A444" s="314" t="s">
        <v>415</v>
      </c>
      <c r="B444" s="297" t="s">
        <v>954</v>
      </c>
      <c r="C444" s="303" t="s">
        <v>66</v>
      </c>
      <c r="D444" s="307"/>
      <c r="E444" s="299"/>
      <c r="F444" s="299"/>
      <c r="G444" s="299"/>
      <c r="H444" s="292"/>
    </row>
    <row r="445" spans="1:8" s="185" customFormat="1">
      <c r="A445" s="314" t="s">
        <v>955</v>
      </c>
      <c r="B445" s="306" t="s">
        <v>956</v>
      </c>
      <c r="C445" s="291" t="s">
        <v>326</v>
      </c>
      <c r="D445" s="307"/>
      <c r="E445" s="299"/>
      <c r="F445" s="299"/>
      <c r="G445" s="299"/>
      <c r="H445" s="292"/>
    </row>
    <row r="446" spans="1:8" s="185" customFormat="1">
      <c r="A446" s="314" t="s">
        <v>957</v>
      </c>
      <c r="B446" s="306" t="s">
        <v>958</v>
      </c>
      <c r="C446" s="291" t="s">
        <v>326</v>
      </c>
      <c r="D446" s="307"/>
      <c r="E446" s="299"/>
      <c r="F446" s="299"/>
      <c r="G446" s="299"/>
      <c r="H446" s="292"/>
    </row>
    <row r="447" spans="1:8" s="185" customFormat="1">
      <c r="A447" s="314" t="s">
        <v>959</v>
      </c>
      <c r="B447" s="306" t="s">
        <v>960</v>
      </c>
      <c r="C447" s="291" t="s">
        <v>326</v>
      </c>
      <c r="D447" s="307"/>
      <c r="E447" s="299"/>
      <c r="F447" s="299"/>
      <c r="G447" s="299"/>
      <c r="H447" s="292"/>
    </row>
    <row r="450" spans="1:7" s="185" customFormat="1">
      <c r="A450" s="192" t="s">
        <v>961</v>
      </c>
      <c r="B450" s="183"/>
      <c r="C450" s="184"/>
    </row>
    <row r="451" spans="1:7" s="185" customFormat="1">
      <c r="A451" s="321" t="s">
        <v>962</v>
      </c>
      <c r="B451" s="321"/>
      <c r="C451" s="321"/>
      <c r="D451" s="321"/>
      <c r="E451" s="321"/>
      <c r="F451" s="193"/>
      <c r="G451" s="193"/>
    </row>
    <row r="452" spans="1:7" s="185" customFormat="1">
      <c r="A452" s="321" t="s">
        <v>963</v>
      </c>
      <c r="B452" s="321"/>
      <c r="C452" s="321"/>
      <c r="D452" s="321"/>
      <c r="E452" s="321"/>
      <c r="F452" s="193"/>
      <c r="G452" s="193"/>
    </row>
    <row r="453" spans="1:7" s="185" customFormat="1">
      <c r="A453" s="321" t="s">
        <v>964</v>
      </c>
      <c r="B453" s="321"/>
      <c r="C453" s="321"/>
      <c r="D453" s="321"/>
      <c r="E453" s="321"/>
      <c r="F453" s="193"/>
      <c r="G453" s="193"/>
    </row>
    <row r="454" spans="1:7" s="185" customFormat="1">
      <c r="A454" s="193" t="s">
        <v>965</v>
      </c>
      <c r="B454" s="183"/>
      <c r="C454" s="184"/>
    </row>
    <row r="455" spans="1:7" s="185" customFormat="1" ht="53.25" customHeight="1">
      <c r="A455" s="322" t="s">
        <v>966</v>
      </c>
      <c r="B455" s="322"/>
      <c r="C455" s="322"/>
      <c r="D455" s="322"/>
      <c r="E455" s="322"/>
      <c r="F455" s="194"/>
      <c r="G455" s="194"/>
    </row>
  </sheetData>
  <mergeCells count="26">
    <mergeCell ref="A6:H6"/>
    <mergeCell ref="A7:H7"/>
    <mergeCell ref="A8:H8"/>
    <mergeCell ref="A9:H9"/>
    <mergeCell ref="A10:H10"/>
    <mergeCell ref="A11:H11"/>
    <mergeCell ref="A14:E14"/>
    <mergeCell ref="A15:A16"/>
    <mergeCell ref="B15:B16"/>
    <mergeCell ref="C15:C16"/>
    <mergeCell ref="D15:G15"/>
    <mergeCell ref="H15:H16"/>
    <mergeCell ref="A18:E18"/>
    <mergeCell ref="A162:E162"/>
    <mergeCell ref="A314:E314"/>
    <mergeCell ref="A364:H365"/>
    <mergeCell ref="A366:A367"/>
    <mergeCell ref="B366:B367"/>
    <mergeCell ref="C366:C367"/>
    <mergeCell ref="D366:G366"/>
    <mergeCell ref="H366:H367"/>
    <mergeCell ref="A369:B369"/>
    <mergeCell ref="A451:E451"/>
    <mergeCell ref="A452:E452"/>
    <mergeCell ref="A453:E453"/>
    <mergeCell ref="A455:E455"/>
  </mergeCells>
  <pageMargins left="0.31527777777777799" right="0.31527777777777799" top="0.35416666666666702" bottom="0.35416666666666702" header="0.511811023622047" footer="0.511811023622047"/>
  <pageSetup paperSize="8" scale="86" fitToHeight="7" orientation="portrait" horizontalDpi="300" verticalDpi="300" r:id="rId1"/>
  <rowBreaks count="1" manualBreakCount="1">
    <brk id="7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view="pageBreakPreview" zoomScaleNormal="90" workbookViewId="0">
      <pane xSplit="3" ySplit="2" topLeftCell="D55" activePane="bottomRight" state="frozen"/>
      <selection pane="topRight" activeCell="D1" sqref="D1"/>
      <selection pane="bottomLeft" activeCell="A55" sqref="A55"/>
      <selection pane="bottomRight" activeCell="H73" sqref="H73"/>
    </sheetView>
  </sheetViews>
  <sheetFormatPr defaultColWidth="8.7109375" defaultRowHeight="1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195" customFormat="1" ht="49.5" customHeight="1">
      <c r="D1" s="196" t="s">
        <v>967</v>
      </c>
      <c r="E1" s="196" t="s">
        <v>968</v>
      </c>
      <c r="F1" s="196" t="s">
        <v>969</v>
      </c>
      <c r="G1" s="196" t="s">
        <v>970</v>
      </c>
      <c r="H1" s="196" t="s">
        <v>971</v>
      </c>
      <c r="I1" s="196" t="s">
        <v>972</v>
      </c>
      <c r="J1" s="196" t="s">
        <v>973</v>
      </c>
      <c r="K1" s="196" t="s">
        <v>974</v>
      </c>
    </row>
    <row r="2" spans="1:11">
      <c r="A2" s="197" t="s">
        <v>17</v>
      </c>
      <c r="B2" s="198" t="s">
        <v>975</v>
      </c>
      <c r="C2" s="199" t="s">
        <v>976</v>
      </c>
      <c r="D2" s="200">
        <v>390804.63049000001</v>
      </c>
      <c r="E2" s="200">
        <v>427395.99913000001</v>
      </c>
      <c r="F2" s="200">
        <v>547271.76001905103</v>
      </c>
      <c r="G2" s="200">
        <v>466234.73279856</v>
      </c>
      <c r="H2" s="200">
        <v>465272.59175792697</v>
      </c>
      <c r="I2" s="200">
        <v>515880.55097001698</v>
      </c>
      <c r="J2" s="200">
        <v>514816.26234154898</v>
      </c>
      <c r="K2" s="200">
        <v>545212.51286033494</v>
      </c>
    </row>
    <row r="3" spans="1:11">
      <c r="A3" s="201" t="s">
        <v>110</v>
      </c>
      <c r="B3" s="202" t="s">
        <v>977</v>
      </c>
      <c r="C3" s="203" t="s">
        <v>976</v>
      </c>
      <c r="D3" s="204">
        <v>3938.0501599999998</v>
      </c>
      <c r="E3" s="204">
        <v>5184.8203299999996</v>
      </c>
      <c r="F3" s="204">
        <v>3648.71</v>
      </c>
      <c r="G3" s="205">
        <v>3885.8761500000001</v>
      </c>
      <c r="H3" s="205">
        <v>3860.33518</v>
      </c>
      <c r="I3" s="205">
        <v>4099.5993382500001</v>
      </c>
      <c r="J3" s="205">
        <v>4072.6536148999999</v>
      </c>
      <c r="K3" s="205">
        <v>4296.6495637195003</v>
      </c>
    </row>
    <row r="4" spans="1:11">
      <c r="A4" s="201" t="s">
        <v>125</v>
      </c>
      <c r="B4" s="202" t="s">
        <v>978</v>
      </c>
      <c r="C4" s="203" t="s">
        <v>976</v>
      </c>
      <c r="D4" s="206">
        <v>0</v>
      </c>
      <c r="E4" s="207">
        <v>0</v>
      </c>
      <c r="F4" s="206">
        <v>0</v>
      </c>
      <c r="G4" s="205"/>
      <c r="H4" s="205"/>
      <c r="I4" s="205"/>
      <c r="J4" s="205"/>
      <c r="K4" s="205"/>
    </row>
    <row r="5" spans="1:11" ht="22.5">
      <c r="A5" s="201" t="s">
        <v>133</v>
      </c>
      <c r="B5" s="208" t="s">
        <v>979</v>
      </c>
      <c r="C5" s="209" t="s">
        <v>976</v>
      </c>
      <c r="D5" s="210">
        <v>330.47183999999999</v>
      </c>
      <c r="E5" s="210">
        <v>550.64853000000005</v>
      </c>
      <c r="F5" s="211">
        <v>12156</v>
      </c>
      <c r="G5" s="212"/>
      <c r="H5" s="212"/>
      <c r="I5" s="212"/>
      <c r="J5" s="212"/>
      <c r="K5" s="212"/>
    </row>
    <row r="6" spans="1:11" ht="22.5">
      <c r="A6" s="201" t="s">
        <v>135</v>
      </c>
      <c r="B6" s="208" t="s">
        <v>980</v>
      </c>
      <c r="C6" s="209" t="s">
        <v>976</v>
      </c>
      <c r="D6" s="210">
        <v>0</v>
      </c>
      <c r="E6" s="210">
        <v>0</v>
      </c>
      <c r="F6" s="211">
        <v>117481.56</v>
      </c>
      <c r="G6" s="212">
        <v>0</v>
      </c>
      <c r="H6" s="212"/>
      <c r="I6" s="212">
        <v>0</v>
      </c>
      <c r="J6" s="212"/>
      <c r="K6" s="212"/>
    </row>
    <row r="7" spans="1:11" ht="22.5">
      <c r="A7" s="201" t="s">
        <v>137</v>
      </c>
      <c r="B7" s="208" t="s">
        <v>981</v>
      </c>
      <c r="C7" s="209" t="s">
        <v>976</v>
      </c>
      <c r="D7" s="210">
        <v>0</v>
      </c>
      <c r="E7" s="210">
        <v>0</v>
      </c>
      <c r="F7" s="210">
        <v>117481.56</v>
      </c>
      <c r="G7" s="212">
        <v>0</v>
      </c>
      <c r="H7" s="212"/>
      <c r="I7" s="212">
        <v>0</v>
      </c>
      <c r="J7" s="212"/>
      <c r="K7" s="212"/>
    </row>
    <row r="8" spans="1:11">
      <c r="A8" s="201" t="s">
        <v>139</v>
      </c>
      <c r="B8" s="208" t="s">
        <v>982</v>
      </c>
      <c r="C8" s="209" t="s">
        <v>976</v>
      </c>
      <c r="D8" s="210">
        <v>0</v>
      </c>
      <c r="E8" s="210">
        <v>0</v>
      </c>
      <c r="F8" s="210">
        <v>0</v>
      </c>
      <c r="G8" s="212"/>
      <c r="H8" s="212"/>
      <c r="I8" s="212"/>
      <c r="J8" s="212"/>
      <c r="K8" s="212"/>
    </row>
    <row r="9" spans="1:11">
      <c r="A9" s="201" t="s">
        <v>335</v>
      </c>
      <c r="B9" s="208" t="s">
        <v>983</v>
      </c>
      <c r="C9" s="209" t="s">
        <v>976</v>
      </c>
      <c r="D9" s="210">
        <v>0</v>
      </c>
      <c r="E9" s="210">
        <v>0</v>
      </c>
      <c r="F9" s="210">
        <v>0</v>
      </c>
      <c r="G9" s="212"/>
      <c r="H9" s="212"/>
      <c r="I9" s="212"/>
      <c r="J9" s="212"/>
      <c r="K9" s="212"/>
    </row>
    <row r="10" spans="1:11">
      <c r="A10" s="201" t="s">
        <v>984</v>
      </c>
      <c r="B10" s="208" t="s">
        <v>985</v>
      </c>
      <c r="C10" s="209" t="s">
        <v>976</v>
      </c>
      <c r="D10" s="210">
        <v>0</v>
      </c>
      <c r="E10" s="210">
        <v>0</v>
      </c>
      <c r="F10" s="210">
        <v>0</v>
      </c>
      <c r="G10" s="212"/>
      <c r="H10" s="212"/>
      <c r="I10" s="212"/>
      <c r="J10" s="212"/>
      <c r="K10" s="212"/>
    </row>
    <row r="11" spans="1:11" ht="22.5">
      <c r="A11" s="201" t="s">
        <v>986</v>
      </c>
      <c r="B11" s="208" t="s">
        <v>987</v>
      </c>
      <c r="C11" s="209" t="s">
        <v>976</v>
      </c>
      <c r="D11" s="210">
        <v>1465.0346999999999</v>
      </c>
      <c r="E11" s="210">
        <v>825.70802000000003</v>
      </c>
      <c r="F11" s="210">
        <v>0</v>
      </c>
      <c r="G11" s="212"/>
      <c r="H11" s="212"/>
      <c r="I11" s="212"/>
      <c r="J11" s="212"/>
      <c r="K11" s="212"/>
    </row>
    <row r="12" spans="1:11" ht="22.5">
      <c r="A12" s="201" t="s">
        <v>988</v>
      </c>
      <c r="B12" s="208" t="s">
        <v>989</v>
      </c>
      <c r="C12" s="209" t="s">
        <v>976</v>
      </c>
      <c r="D12" s="210">
        <v>0</v>
      </c>
      <c r="E12" s="210">
        <v>0</v>
      </c>
      <c r="F12" s="210">
        <v>0</v>
      </c>
      <c r="G12" s="212"/>
      <c r="H12" s="212"/>
      <c r="I12" s="212"/>
      <c r="J12" s="212"/>
      <c r="K12" s="212"/>
    </row>
    <row r="13" spans="1:11" ht="45">
      <c r="A13" s="213" t="s">
        <v>990</v>
      </c>
      <c r="B13" s="214" t="s">
        <v>991</v>
      </c>
      <c r="C13" s="215" t="s">
        <v>976</v>
      </c>
      <c r="D13" s="211">
        <v>2409</v>
      </c>
      <c r="E13" s="211">
        <v>4407</v>
      </c>
      <c r="F13" s="211">
        <v>0</v>
      </c>
      <c r="G13" s="212"/>
      <c r="H13" s="212"/>
      <c r="I13" s="212"/>
      <c r="J13" s="212"/>
      <c r="K13" s="212"/>
    </row>
    <row r="14" spans="1:11" ht="22.5">
      <c r="A14" s="216" t="s">
        <v>992</v>
      </c>
      <c r="B14" s="208" t="s">
        <v>993</v>
      </c>
      <c r="C14" s="209" t="s">
        <v>976</v>
      </c>
      <c r="D14" s="210">
        <v>2409</v>
      </c>
      <c r="E14" s="210">
        <v>4407</v>
      </c>
      <c r="F14" s="210">
        <v>0</v>
      </c>
      <c r="G14" s="212"/>
      <c r="H14" s="212"/>
      <c r="I14" s="212"/>
      <c r="J14" s="212"/>
      <c r="K14" s="212"/>
    </row>
    <row r="15" spans="1:11">
      <c r="A15" s="201" t="s">
        <v>994</v>
      </c>
      <c r="B15" s="208" t="s">
        <v>995</v>
      </c>
      <c r="C15" s="209" t="s">
        <v>976</v>
      </c>
      <c r="D15" s="210">
        <v>608.13585</v>
      </c>
      <c r="E15" s="210">
        <v>606.01379999999995</v>
      </c>
      <c r="F15" s="210">
        <v>581.73</v>
      </c>
      <c r="G15" s="212">
        <v>569.6</v>
      </c>
      <c r="H15" s="205">
        <v>615.47033999999996</v>
      </c>
      <c r="I15" s="212">
        <v>569.6</v>
      </c>
      <c r="J15" s="205">
        <v>649.32120870000006</v>
      </c>
      <c r="K15" s="205">
        <v>685.03387517850001</v>
      </c>
    </row>
    <row r="16" spans="1:11">
      <c r="A16" s="201" t="s">
        <v>996</v>
      </c>
      <c r="B16" s="202" t="s">
        <v>997</v>
      </c>
      <c r="C16" s="203" t="s">
        <v>976</v>
      </c>
      <c r="D16" s="206">
        <v>11.017569999999999</v>
      </c>
      <c r="E16" s="206">
        <v>15.316140000000001</v>
      </c>
      <c r="F16" s="206">
        <v>0</v>
      </c>
      <c r="G16" s="205"/>
      <c r="H16" s="205"/>
      <c r="I16" s="205"/>
      <c r="J16" s="205"/>
      <c r="K16" s="205"/>
    </row>
    <row r="17" spans="1:11">
      <c r="A17" s="201" t="s">
        <v>998</v>
      </c>
      <c r="B17" s="202" t="s">
        <v>999</v>
      </c>
      <c r="C17" s="203" t="s">
        <v>976</v>
      </c>
      <c r="D17" s="206">
        <v>29879.892759999999</v>
      </c>
      <c r="E17" s="206">
        <v>29427.63435</v>
      </c>
      <c r="F17" s="206">
        <v>10800</v>
      </c>
      <c r="G17" s="205">
        <v>11502</v>
      </c>
      <c r="H17" s="205">
        <v>11426.4</v>
      </c>
      <c r="I17" s="205">
        <v>12134.61</v>
      </c>
      <c r="J17" s="205">
        <v>12054.852000000001</v>
      </c>
      <c r="K17" s="205">
        <v>12717.86886</v>
      </c>
    </row>
    <row r="18" spans="1:11">
      <c r="A18" s="217" t="s">
        <v>1000</v>
      </c>
      <c r="B18" s="218" t="s">
        <v>1001</v>
      </c>
      <c r="C18" s="219" t="s">
        <v>976</v>
      </c>
      <c r="D18" s="220">
        <v>281338.75400000002</v>
      </c>
      <c r="E18" s="220">
        <v>284594.78214999998</v>
      </c>
      <c r="F18" s="220">
        <v>295224.7585</v>
      </c>
      <c r="G18" s="221">
        <v>335918.62003077101</v>
      </c>
      <c r="H18" s="221">
        <v>335918.62003077101</v>
      </c>
      <c r="I18" s="221">
        <v>378428.38</v>
      </c>
      <c r="J18" s="221">
        <v>378428.38</v>
      </c>
      <c r="K18" s="205">
        <v>401323.29699</v>
      </c>
    </row>
    <row r="19" spans="1:11">
      <c r="A19" s="217" t="s">
        <v>1002</v>
      </c>
      <c r="B19" s="218" t="s">
        <v>1003</v>
      </c>
      <c r="C19" s="219" t="s">
        <v>976</v>
      </c>
      <c r="D19" s="220">
        <v>62543.19872</v>
      </c>
      <c r="E19" s="220">
        <v>98287.911110000001</v>
      </c>
      <c r="F19" s="220">
        <v>99618.131519050803</v>
      </c>
      <c r="G19" s="221">
        <v>106093.310067789</v>
      </c>
      <c r="H19" s="221">
        <v>105395.983147156</v>
      </c>
      <c r="I19" s="221">
        <v>111928.442121517</v>
      </c>
      <c r="J19" s="221">
        <v>111192.762220249</v>
      </c>
      <c r="K19" s="205">
        <v>117308.364142363</v>
      </c>
    </row>
    <row r="20" spans="1:11">
      <c r="A20" s="201" t="s">
        <v>1004</v>
      </c>
      <c r="B20" s="202" t="s">
        <v>1005</v>
      </c>
      <c r="C20" s="203" t="s">
        <v>976</v>
      </c>
      <c r="D20" s="206">
        <v>0</v>
      </c>
      <c r="E20" s="206">
        <v>0</v>
      </c>
      <c r="F20" s="206">
        <v>0</v>
      </c>
      <c r="G20" s="222">
        <v>0</v>
      </c>
      <c r="H20" s="222">
        <v>0</v>
      </c>
      <c r="I20" s="222">
        <v>0</v>
      </c>
      <c r="J20" s="222">
        <v>0</v>
      </c>
      <c r="K20" s="222">
        <v>0</v>
      </c>
    </row>
    <row r="21" spans="1:11">
      <c r="A21" s="201" t="s">
        <v>1006</v>
      </c>
      <c r="B21" s="202" t="s">
        <v>1007</v>
      </c>
      <c r="C21" s="203" t="s">
        <v>976</v>
      </c>
      <c r="D21" s="223">
        <v>8281.0748899999999</v>
      </c>
      <c r="E21" s="223">
        <v>3496.1646999999998</v>
      </c>
      <c r="F21" s="223">
        <v>7760.87</v>
      </c>
      <c r="G21" s="222">
        <v>8265.3265499999998</v>
      </c>
      <c r="H21" s="222">
        <v>8055.7830599999998</v>
      </c>
      <c r="I21" s="222">
        <v>8719.9195102499998</v>
      </c>
      <c r="J21" s="222">
        <v>8418.2932977</v>
      </c>
      <c r="K21" s="222">
        <v>8881.2994290735005</v>
      </c>
    </row>
    <row r="22" spans="1:11">
      <c r="A22" s="224" t="s">
        <v>23</v>
      </c>
      <c r="B22" s="198" t="s">
        <v>1008</v>
      </c>
      <c r="C22" s="225" t="s">
        <v>976</v>
      </c>
      <c r="D22" s="226">
        <v>129361.59715</v>
      </c>
      <c r="E22" s="226">
        <v>154307.46044</v>
      </c>
      <c r="F22" s="226">
        <v>293793.22389695101</v>
      </c>
      <c r="G22" s="226">
        <v>167665.74582555299</v>
      </c>
      <c r="H22" s="226">
        <v>166578.191028976</v>
      </c>
      <c r="I22" s="226">
        <v>175603.99244595799</v>
      </c>
      <c r="J22" s="226">
        <v>171423.184398332</v>
      </c>
      <c r="K22" s="226">
        <v>172860.92204024</v>
      </c>
    </row>
    <row r="23" spans="1:11">
      <c r="A23" s="227" t="s">
        <v>143</v>
      </c>
      <c r="B23" s="202" t="s">
        <v>1009</v>
      </c>
      <c r="C23" s="203" t="s">
        <v>976</v>
      </c>
      <c r="D23" s="228">
        <v>9449.9999700000008</v>
      </c>
      <c r="E23" s="228">
        <v>11317.00194</v>
      </c>
      <c r="F23" s="228">
        <v>31952.114379999999</v>
      </c>
      <c r="G23" s="205">
        <v>24378.75</v>
      </c>
      <c r="H23" s="205">
        <v>24378.75</v>
      </c>
      <c r="I23" s="205">
        <v>24378.75</v>
      </c>
      <c r="J23" s="205">
        <v>21532.5</v>
      </c>
      <c r="K23" s="205">
        <v>14726.25</v>
      </c>
    </row>
    <row r="24" spans="1:11">
      <c r="A24" s="227" t="s">
        <v>145</v>
      </c>
      <c r="B24" s="202" t="s">
        <v>978</v>
      </c>
      <c r="C24" s="203" t="s">
        <v>976</v>
      </c>
      <c r="D24" s="206">
        <v>0</v>
      </c>
      <c r="E24" s="207">
        <v>0</v>
      </c>
      <c r="F24" s="206">
        <v>0</v>
      </c>
      <c r="G24" s="205"/>
      <c r="H24" s="205"/>
      <c r="I24" s="205"/>
      <c r="J24" s="205"/>
      <c r="K24" s="205"/>
    </row>
    <row r="25" spans="1:11" ht="22.5">
      <c r="A25" s="227" t="s">
        <v>147</v>
      </c>
      <c r="B25" s="208" t="s">
        <v>1010</v>
      </c>
      <c r="C25" s="209" t="s">
        <v>976</v>
      </c>
      <c r="D25" s="210">
        <v>345.75536</v>
      </c>
      <c r="E25" s="210">
        <v>231.20609999999999</v>
      </c>
      <c r="F25" s="211">
        <v>12156</v>
      </c>
      <c r="G25" s="212"/>
      <c r="H25" s="212"/>
      <c r="I25" s="212"/>
      <c r="J25" s="212"/>
      <c r="K25" s="212"/>
    </row>
    <row r="26" spans="1:11" ht="22.5">
      <c r="A26" s="227" t="s">
        <v>149</v>
      </c>
      <c r="B26" s="208" t="s">
        <v>980</v>
      </c>
      <c r="C26" s="209" t="s">
        <v>976</v>
      </c>
      <c r="D26" s="210">
        <v>0</v>
      </c>
      <c r="E26" s="210">
        <v>0</v>
      </c>
      <c r="F26" s="211">
        <v>115178</v>
      </c>
      <c r="G26" s="212">
        <v>0</v>
      </c>
      <c r="H26" s="212"/>
      <c r="I26" s="212">
        <v>0</v>
      </c>
      <c r="J26" s="212"/>
      <c r="K26" s="212"/>
    </row>
    <row r="27" spans="1:11" ht="22.5">
      <c r="A27" s="227" t="s">
        <v>1011</v>
      </c>
      <c r="B27" s="208" t="s">
        <v>981</v>
      </c>
      <c r="C27" s="209" t="s">
        <v>976</v>
      </c>
      <c r="D27" s="210">
        <v>0</v>
      </c>
      <c r="E27" s="210">
        <v>0</v>
      </c>
      <c r="F27" s="210">
        <v>115178</v>
      </c>
      <c r="G27" s="212">
        <v>0</v>
      </c>
      <c r="H27" s="212"/>
      <c r="I27" s="212">
        <v>0</v>
      </c>
      <c r="J27" s="212"/>
      <c r="K27" s="212"/>
    </row>
    <row r="28" spans="1:11" ht="22.5">
      <c r="A28" s="227" t="s">
        <v>155</v>
      </c>
      <c r="B28" s="208" t="s">
        <v>1012</v>
      </c>
      <c r="C28" s="209" t="s">
        <v>976</v>
      </c>
      <c r="D28" s="210">
        <v>0</v>
      </c>
      <c r="E28" s="210">
        <v>0</v>
      </c>
      <c r="F28" s="210">
        <v>0</v>
      </c>
      <c r="G28" s="212"/>
      <c r="H28" s="212"/>
      <c r="I28" s="212"/>
      <c r="J28" s="212"/>
      <c r="K28" s="212"/>
    </row>
    <row r="29" spans="1:11" ht="22.5">
      <c r="A29" s="227" t="s">
        <v>389</v>
      </c>
      <c r="B29" s="208" t="s">
        <v>993</v>
      </c>
      <c r="C29" s="209" t="s">
        <v>976</v>
      </c>
      <c r="D29" s="210">
        <v>0</v>
      </c>
      <c r="E29" s="210">
        <v>0</v>
      </c>
      <c r="F29" s="210">
        <v>0</v>
      </c>
      <c r="G29" s="212"/>
      <c r="H29" s="212"/>
      <c r="I29" s="212"/>
      <c r="J29" s="212"/>
      <c r="K29" s="212"/>
    </row>
    <row r="30" spans="1:11">
      <c r="A30" s="227" t="s">
        <v>157</v>
      </c>
      <c r="B30" s="208" t="s">
        <v>982</v>
      </c>
      <c r="C30" s="209" t="s">
        <v>976</v>
      </c>
      <c r="D30" s="210">
        <v>0</v>
      </c>
      <c r="E30" s="210">
        <v>0</v>
      </c>
      <c r="F30" s="210">
        <v>0</v>
      </c>
      <c r="G30" s="212"/>
      <c r="H30" s="212"/>
      <c r="I30" s="212"/>
      <c r="J30" s="212"/>
      <c r="K30" s="212"/>
    </row>
    <row r="31" spans="1:11">
      <c r="A31" s="227" t="s">
        <v>159</v>
      </c>
      <c r="B31" s="208" t="s">
        <v>1013</v>
      </c>
      <c r="C31" s="209" t="s">
        <v>976</v>
      </c>
      <c r="D31" s="210">
        <v>36.064</v>
      </c>
      <c r="E31" s="210">
        <v>88.131</v>
      </c>
      <c r="F31" s="210">
        <v>88.212000000000003</v>
      </c>
      <c r="G31" s="222">
        <v>130.87</v>
      </c>
      <c r="H31" s="222">
        <v>93.328295999999995</v>
      </c>
      <c r="I31" s="222">
        <v>195.53</v>
      </c>
      <c r="J31" s="222">
        <v>98.46135228</v>
      </c>
      <c r="K31" s="222">
        <v>103.87672665540001</v>
      </c>
    </row>
    <row r="32" spans="1:11">
      <c r="A32" s="227" t="s">
        <v>352</v>
      </c>
      <c r="B32" s="208" t="s">
        <v>1014</v>
      </c>
      <c r="C32" s="209" t="s">
        <v>976</v>
      </c>
      <c r="D32" s="210">
        <v>483.54414000000003</v>
      </c>
      <c r="E32" s="210">
        <v>338.79532999999998</v>
      </c>
      <c r="F32" s="229">
        <v>516.23900000000003</v>
      </c>
      <c r="G32" s="212">
        <v>549.794535</v>
      </c>
      <c r="H32" s="205">
        <v>546.18086200000005</v>
      </c>
      <c r="I32" s="212">
        <v>580.03323442500005</v>
      </c>
      <c r="J32" s="205">
        <v>576.22080941000002</v>
      </c>
      <c r="K32" s="205">
        <v>607.91295392755001</v>
      </c>
    </row>
    <row r="33" spans="1:11">
      <c r="A33" s="230" t="s">
        <v>355</v>
      </c>
      <c r="B33" s="231" t="s">
        <v>1015</v>
      </c>
      <c r="C33" s="232" t="s">
        <v>976</v>
      </c>
      <c r="D33" s="233">
        <v>89468.491590000005</v>
      </c>
      <c r="E33" s="233">
        <v>110312.60971</v>
      </c>
      <c r="F33" s="233">
        <v>110618.13151905101</v>
      </c>
      <c r="G33" s="234">
        <v>117808.310067789</v>
      </c>
      <c r="H33" s="221">
        <v>117033.983147156</v>
      </c>
      <c r="I33" s="234">
        <v>124287.767121517</v>
      </c>
      <c r="J33" s="221">
        <v>123470.852220249</v>
      </c>
      <c r="K33" s="205">
        <v>130261.749092363</v>
      </c>
    </row>
    <row r="34" spans="1:11">
      <c r="A34" s="227" t="s">
        <v>1016</v>
      </c>
      <c r="B34" s="208" t="s">
        <v>1017</v>
      </c>
      <c r="C34" s="209" t="s">
        <v>976</v>
      </c>
      <c r="D34" s="210">
        <v>0</v>
      </c>
      <c r="E34" s="210">
        <v>0</v>
      </c>
      <c r="F34" s="210">
        <v>0</v>
      </c>
      <c r="G34" s="212">
        <v>0</v>
      </c>
      <c r="H34" s="212"/>
      <c r="I34" s="212">
        <v>0</v>
      </c>
      <c r="J34" s="212"/>
      <c r="K34" s="212"/>
    </row>
    <row r="35" spans="1:11" ht="22.5">
      <c r="A35" s="227" t="s">
        <v>1018</v>
      </c>
      <c r="B35" s="208" t="s">
        <v>1019</v>
      </c>
      <c r="C35" s="209" t="s">
        <v>976</v>
      </c>
      <c r="D35" s="210">
        <v>3.8247</v>
      </c>
      <c r="E35" s="210">
        <v>795.41522999999995</v>
      </c>
      <c r="F35" s="235">
        <v>0</v>
      </c>
      <c r="G35" s="212">
        <v>0</v>
      </c>
      <c r="H35" s="212"/>
      <c r="I35" s="212">
        <v>0</v>
      </c>
      <c r="J35" s="212"/>
      <c r="K35" s="212"/>
    </row>
    <row r="36" spans="1:11" ht="22.5">
      <c r="A36" s="227" t="s">
        <v>1020</v>
      </c>
      <c r="B36" s="236" t="s">
        <v>987</v>
      </c>
      <c r="C36" s="209" t="s">
        <v>976</v>
      </c>
      <c r="D36" s="210">
        <v>483.41482000000002</v>
      </c>
      <c r="E36" s="210">
        <v>1615.1221399999999</v>
      </c>
      <c r="F36" s="229">
        <v>120</v>
      </c>
      <c r="G36" s="212">
        <v>127.8</v>
      </c>
      <c r="H36" s="205">
        <v>126.96</v>
      </c>
      <c r="I36" s="212">
        <v>134.82900000000001</v>
      </c>
      <c r="J36" s="205">
        <v>133.94280000000001</v>
      </c>
      <c r="K36" s="205">
        <v>141.30965399999999</v>
      </c>
    </row>
    <row r="37" spans="1:11" ht="22.5">
      <c r="A37" s="227" t="s">
        <v>1021</v>
      </c>
      <c r="B37" s="208" t="s">
        <v>1022</v>
      </c>
      <c r="C37" s="209" t="s">
        <v>976</v>
      </c>
      <c r="D37" s="210">
        <v>12.321870000000001</v>
      </c>
      <c r="E37" s="210">
        <v>52.156999999999996</v>
      </c>
      <c r="F37" s="210">
        <v>0</v>
      </c>
      <c r="G37" s="212">
        <v>0</v>
      </c>
      <c r="H37" s="212"/>
      <c r="I37" s="212">
        <v>0</v>
      </c>
      <c r="J37" s="212"/>
      <c r="K37" s="212"/>
    </row>
    <row r="38" spans="1:11">
      <c r="A38" s="227" t="s">
        <v>1023</v>
      </c>
      <c r="B38" s="237" t="s">
        <v>999</v>
      </c>
      <c r="C38" s="209" t="s">
        <v>976</v>
      </c>
      <c r="D38" s="210">
        <v>16237.60989</v>
      </c>
      <c r="E38" s="210">
        <v>15938.93987</v>
      </c>
      <c r="F38" s="210">
        <v>10666.85</v>
      </c>
      <c r="G38" s="212">
        <v>11360.195250000001</v>
      </c>
      <c r="H38" s="205">
        <v>11426.4</v>
      </c>
      <c r="I38" s="212">
        <v>11985.005988749999</v>
      </c>
      <c r="J38" s="205">
        <v>12054.852000000001</v>
      </c>
      <c r="K38" s="205">
        <v>12717.86886</v>
      </c>
    </row>
    <row r="39" spans="1:11">
      <c r="A39" s="230" t="s">
        <v>1024</v>
      </c>
      <c r="B39" s="238" t="s">
        <v>1025</v>
      </c>
      <c r="C39" s="239" t="s">
        <v>976</v>
      </c>
      <c r="D39" s="220">
        <v>2018.1547700000001</v>
      </c>
      <c r="E39" s="220">
        <v>2410.46821</v>
      </c>
      <c r="F39" s="220">
        <v>3814</v>
      </c>
      <c r="G39" s="240">
        <v>4061.91</v>
      </c>
      <c r="H39" s="240">
        <v>3958.9319999999998</v>
      </c>
      <c r="I39" s="240">
        <v>4285.3150500000002</v>
      </c>
      <c r="J39" s="240">
        <v>4137.0839400000004</v>
      </c>
      <c r="K39" s="241">
        <v>4364.6235567000003</v>
      </c>
    </row>
    <row r="40" spans="1:11" ht="22.5">
      <c r="A40" s="227" t="s">
        <v>1026</v>
      </c>
      <c r="B40" s="242" t="s">
        <v>1027</v>
      </c>
      <c r="C40" s="243" t="s">
        <v>976</v>
      </c>
      <c r="D40" s="206">
        <v>0</v>
      </c>
      <c r="E40" s="206">
        <v>0</v>
      </c>
      <c r="F40" s="206">
        <v>0</v>
      </c>
      <c r="G40" s="241">
        <v>0</v>
      </c>
      <c r="H40" s="241">
        <v>0</v>
      </c>
      <c r="I40" s="241">
        <v>0</v>
      </c>
      <c r="J40" s="241">
        <v>0</v>
      </c>
      <c r="K40" s="241">
        <v>0</v>
      </c>
    </row>
    <row r="41" spans="1:11">
      <c r="A41" s="227" t="s">
        <v>1028</v>
      </c>
      <c r="B41" s="242" t="s">
        <v>1029</v>
      </c>
      <c r="C41" s="243" t="s">
        <v>976</v>
      </c>
      <c r="D41" s="206">
        <v>0</v>
      </c>
      <c r="E41" s="206">
        <v>0</v>
      </c>
      <c r="F41" s="206">
        <v>0</v>
      </c>
      <c r="G41" s="241">
        <v>0</v>
      </c>
      <c r="H41" s="241">
        <v>0</v>
      </c>
      <c r="I41" s="241">
        <v>0</v>
      </c>
      <c r="J41" s="241">
        <v>0</v>
      </c>
      <c r="K41" s="241">
        <v>0</v>
      </c>
    </row>
    <row r="42" spans="1:11">
      <c r="A42" s="244" t="s">
        <v>1030</v>
      </c>
      <c r="B42" s="245" t="s">
        <v>1031</v>
      </c>
      <c r="C42" s="246" t="s">
        <v>976</v>
      </c>
      <c r="D42" s="247">
        <v>3419.7135800000101</v>
      </c>
      <c r="E42" s="207">
        <v>2611.1251950000201</v>
      </c>
      <c r="F42" s="247">
        <v>3865.0670229002299</v>
      </c>
      <c r="G42" s="248">
        <v>4116.2963793887802</v>
      </c>
      <c r="H42" s="248">
        <v>4011.9395697704799</v>
      </c>
      <c r="I42" s="248">
        <v>4342.6926802550997</v>
      </c>
      <c r="J42" s="248">
        <v>4192.4768504101103</v>
      </c>
      <c r="K42" s="241">
        <v>4423.06307718268</v>
      </c>
    </row>
    <row r="43" spans="1:11">
      <c r="A43" s="227" t="s">
        <v>1032</v>
      </c>
      <c r="B43" s="242" t="s">
        <v>1033</v>
      </c>
      <c r="C43" s="243" t="s">
        <v>976</v>
      </c>
      <c r="D43" s="206">
        <v>0</v>
      </c>
      <c r="E43" s="206">
        <v>0</v>
      </c>
      <c r="F43" s="206">
        <v>0</v>
      </c>
      <c r="G43" s="241">
        <v>0</v>
      </c>
      <c r="H43" s="241">
        <v>0</v>
      </c>
      <c r="I43" s="241">
        <v>0</v>
      </c>
      <c r="J43" s="241">
        <v>0</v>
      </c>
      <c r="K43" s="241">
        <v>0</v>
      </c>
    </row>
    <row r="44" spans="1:11" ht="22.5">
      <c r="A44" s="227" t="s">
        <v>1034</v>
      </c>
      <c r="B44" s="242" t="s">
        <v>1035</v>
      </c>
      <c r="C44" s="209" t="s">
        <v>976</v>
      </c>
      <c r="D44" s="210">
        <v>915.06</v>
      </c>
      <c r="E44" s="210">
        <v>1017.2386</v>
      </c>
      <c r="F44" s="210">
        <v>1227.662</v>
      </c>
      <c r="G44" s="212">
        <v>1307.46</v>
      </c>
      <c r="H44" s="212">
        <v>1274.3131559999999</v>
      </c>
      <c r="I44" s="212">
        <v>1379.37</v>
      </c>
      <c r="J44" s="212">
        <v>1331.65724802</v>
      </c>
      <c r="K44" s="212">
        <v>1404.8983966610999</v>
      </c>
    </row>
    <row r="45" spans="1:11" ht="22.5">
      <c r="A45" s="227" t="s">
        <v>1036</v>
      </c>
      <c r="B45" s="242" t="s">
        <v>1037</v>
      </c>
      <c r="C45" s="203" t="s">
        <v>976</v>
      </c>
      <c r="D45" s="206">
        <v>161.35195999999999</v>
      </c>
      <c r="E45" s="206">
        <v>255.84360000000001</v>
      </c>
      <c r="F45" s="206">
        <v>303.55200000000002</v>
      </c>
      <c r="G45" s="205">
        <v>323.28287999999998</v>
      </c>
      <c r="H45" s="205">
        <v>315.08697599999999</v>
      </c>
      <c r="I45" s="205">
        <v>341.0634384</v>
      </c>
      <c r="J45" s="205">
        <v>329.26588992000001</v>
      </c>
      <c r="K45" s="205">
        <v>347.3755138656</v>
      </c>
    </row>
    <row r="46" spans="1:11" ht="22.5">
      <c r="A46" s="227" t="s">
        <v>1038</v>
      </c>
      <c r="B46" s="242" t="s">
        <v>1039</v>
      </c>
      <c r="C46" s="203" t="s">
        <v>976</v>
      </c>
      <c r="D46" s="206">
        <v>270.86340000000001</v>
      </c>
      <c r="E46" s="206">
        <v>1108.5923</v>
      </c>
      <c r="F46" s="206">
        <v>718.626982</v>
      </c>
      <c r="G46" s="205">
        <v>765.33773583000004</v>
      </c>
      <c r="H46" s="205">
        <v>745.93480731600005</v>
      </c>
      <c r="I46" s="205">
        <v>807.43131130065001</v>
      </c>
      <c r="J46" s="205">
        <v>779.50187364522003</v>
      </c>
      <c r="K46" s="205">
        <v>822.37447669570702</v>
      </c>
    </row>
    <row r="47" spans="1:11">
      <c r="A47" s="227" t="s">
        <v>1040</v>
      </c>
      <c r="B47" s="242" t="s">
        <v>1041</v>
      </c>
      <c r="C47" s="243" t="s">
        <v>976</v>
      </c>
      <c r="D47" s="206">
        <v>6055.4270999999999</v>
      </c>
      <c r="E47" s="206">
        <v>6214.8142149999603</v>
      </c>
      <c r="F47" s="206">
        <v>2568.7689930000001</v>
      </c>
      <c r="G47" s="241">
        <v>2735.7389775450001</v>
      </c>
      <c r="H47" s="241">
        <v>2666.3822147340002</v>
      </c>
      <c r="I47" s="241">
        <v>2886.2046213099702</v>
      </c>
      <c r="J47" s="241">
        <v>2786.3694143970301</v>
      </c>
      <c r="K47" s="241">
        <v>2939.6197321888699</v>
      </c>
    </row>
    <row r="48" spans="1:11" ht="22.5">
      <c r="A48" s="249" t="s">
        <v>1042</v>
      </c>
      <c r="B48" s="250" t="s">
        <v>1043</v>
      </c>
      <c r="C48" s="203" t="s">
        <v>976</v>
      </c>
      <c r="D48" s="206">
        <v>0</v>
      </c>
      <c r="E48" s="206">
        <v>0</v>
      </c>
      <c r="F48" s="206">
        <v>0</v>
      </c>
      <c r="G48" s="204">
        <v>0</v>
      </c>
      <c r="H48" s="204">
        <v>0</v>
      </c>
      <c r="I48" s="204">
        <v>0</v>
      </c>
      <c r="J48" s="204">
        <v>0</v>
      </c>
      <c r="K48" s="204">
        <v>0</v>
      </c>
    </row>
    <row r="49" spans="1:11" ht="22.5">
      <c r="A49" s="249" t="s">
        <v>1044</v>
      </c>
      <c r="B49" s="250" t="s">
        <v>1045</v>
      </c>
      <c r="C49" s="203" t="s">
        <v>976</v>
      </c>
      <c r="D49" s="206">
        <v>0</v>
      </c>
      <c r="E49" s="206">
        <v>0</v>
      </c>
      <c r="F49" s="204">
        <v>0</v>
      </c>
      <c r="G49" s="204">
        <v>0</v>
      </c>
      <c r="H49" s="204">
        <v>0</v>
      </c>
      <c r="I49" s="204">
        <v>0</v>
      </c>
      <c r="J49" s="204">
        <v>0</v>
      </c>
      <c r="K49" s="204">
        <v>0</v>
      </c>
    </row>
    <row r="50" spans="1:11" ht="22.5">
      <c r="A50" s="249" t="s">
        <v>1046</v>
      </c>
      <c r="B50" s="250" t="s">
        <v>1047</v>
      </c>
      <c r="C50" s="203" t="s">
        <v>976</v>
      </c>
      <c r="D50" s="206">
        <v>0</v>
      </c>
      <c r="E50" s="206">
        <v>0</v>
      </c>
      <c r="F50" s="206">
        <v>0</v>
      </c>
      <c r="G50" s="205"/>
      <c r="H50" s="205"/>
      <c r="I50" s="205"/>
      <c r="J50" s="205"/>
      <c r="K50" s="205"/>
    </row>
    <row r="51" spans="1:11" ht="22.5">
      <c r="A51" s="249" t="s">
        <v>1048</v>
      </c>
      <c r="B51" s="250" t="s">
        <v>1049</v>
      </c>
      <c r="C51" s="203" t="s">
        <v>976</v>
      </c>
      <c r="D51" s="206">
        <v>0</v>
      </c>
      <c r="E51" s="206">
        <v>0</v>
      </c>
      <c r="F51" s="206">
        <v>0</v>
      </c>
      <c r="G51" s="205"/>
      <c r="H51" s="205"/>
      <c r="I51" s="205"/>
      <c r="J51" s="205"/>
      <c r="K51" s="205"/>
    </row>
    <row r="52" spans="1:11" ht="22.5">
      <c r="A52" s="249" t="s">
        <v>1050</v>
      </c>
      <c r="B52" s="250" t="s">
        <v>1051</v>
      </c>
      <c r="C52" s="203" t="s">
        <v>976</v>
      </c>
      <c r="D52" s="206">
        <v>0</v>
      </c>
      <c r="E52" s="206">
        <v>0</v>
      </c>
      <c r="F52" s="206">
        <v>0</v>
      </c>
      <c r="G52" s="205"/>
      <c r="H52" s="205"/>
      <c r="I52" s="205"/>
      <c r="J52" s="205"/>
      <c r="K52" s="205"/>
    </row>
    <row r="53" spans="1:11" ht="22.5">
      <c r="A53" s="249" t="s">
        <v>1052</v>
      </c>
      <c r="B53" s="250" t="s">
        <v>1053</v>
      </c>
      <c r="C53" s="203" t="s">
        <v>976</v>
      </c>
      <c r="D53" s="206">
        <v>0</v>
      </c>
      <c r="E53" s="206">
        <v>0</v>
      </c>
      <c r="F53" s="206">
        <v>0</v>
      </c>
      <c r="G53" s="205"/>
      <c r="H53" s="205"/>
      <c r="I53" s="205"/>
      <c r="J53" s="205"/>
      <c r="K53" s="205"/>
    </row>
    <row r="54" spans="1:11" ht="22.5">
      <c r="A54" s="249" t="s">
        <v>1054</v>
      </c>
      <c r="B54" s="250" t="s">
        <v>1055</v>
      </c>
      <c r="C54" s="203" t="s">
        <v>976</v>
      </c>
      <c r="D54" s="206">
        <v>0</v>
      </c>
      <c r="E54" s="206">
        <v>0</v>
      </c>
      <c r="F54" s="206">
        <v>0</v>
      </c>
      <c r="G54" s="205"/>
      <c r="H54" s="205"/>
      <c r="I54" s="205"/>
      <c r="J54" s="205"/>
      <c r="K54" s="205"/>
    </row>
    <row r="55" spans="1:11" ht="22.5">
      <c r="A55" s="249" t="s">
        <v>1056</v>
      </c>
      <c r="B55" s="251" t="s">
        <v>1057</v>
      </c>
      <c r="C55" s="209" t="s">
        <v>976</v>
      </c>
      <c r="D55" s="206">
        <v>0</v>
      </c>
      <c r="E55" s="206">
        <v>0</v>
      </c>
      <c r="F55" s="206">
        <v>0</v>
      </c>
      <c r="G55" s="205"/>
      <c r="H55" s="205"/>
      <c r="I55" s="205"/>
      <c r="J55" s="205"/>
      <c r="K55" s="205"/>
    </row>
    <row r="56" spans="1:11" ht="22.5">
      <c r="A56" s="249" t="s">
        <v>1058</v>
      </c>
      <c r="B56" s="250" t="s">
        <v>1059</v>
      </c>
      <c r="C56" s="203" t="s">
        <v>976</v>
      </c>
      <c r="D56" s="206">
        <v>0</v>
      </c>
      <c r="E56" s="206">
        <v>0</v>
      </c>
      <c r="F56" s="206">
        <v>0</v>
      </c>
      <c r="G56" s="205"/>
      <c r="H56" s="205"/>
      <c r="I56" s="205"/>
      <c r="J56" s="205"/>
      <c r="K56" s="205"/>
    </row>
    <row r="57" spans="1:11">
      <c r="A57" s="249" t="s">
        <v>1060</v>
      </c>
      <c r="B57" s="250" t="s">
        <v>1061</v>
      </c>
      <c r="C57" s="203" t="s">
        <v>976</v>
      </c>
      <c r="D57" s="206">
        <v>0</v>
      </c>
      <c r="E57" s="206">
        <v>0</v>
      </c>
      <c r="F57" s="206">
        <v>75</v>
      </c>
      <c r="G57" s="212">
        <v>79.875</v>
      </c>
      <c r="H57" s="212">
        <v>77.849999999999994</v>
      </c>
      <c r="I57" s="212">
        <v>84.268124999999998</v>
      </c>
      <c r="J57" s="212">
        <v>81.353250000000003</v>
      </c>
      <c r="K57" s="212">
        <v>85.827678750000004</v>
      </c>
    </row>
    <row r="58" spans="1:11">
      <c r="A58" s="249" t="s">
        <v>1062</v>
      </c>
      <c r="B58" s="250" t="s">
        <v>1063</v>
      </c>
      <c r="C58" s="203" t="s">
        <v>976</v>
      </c>
      <c r="D58" s="206">
        <v>0</v>
      </c>
      <c r="E58" s="206">
        <v>0</v>
      </c>
      <c r="F58" s="206">
        <v>0</v>
      </c>
      <c r="G58" s="212">
        <v>0</v>
      </c>
      <c r="H58" s="212"/>
      <c r="I58" s="212">
        <v>0</v>
      </c>
      <c r="J58" s="212"/>
      <c r="K58" s="212"/>
    </row>
    <row r="59" spans="1:11">
      <c r="A59" s="249" t="s">
        <v>1064</v>
      </c>
      <c r="B59" s="250" t="s">
        <v>1065</v>
      </c>
      <c r="C59" s="203" t="s">
        <v>976</v>
      </c>
      <c r="D59" s="206">
        <v>0</v>
      </c>
      <c r="E59" s="206">
        <v>0</v>
      </c>
      <c r="F59" s="206">
        <v>0</v>
      </c>
      <c r="G59" s="212">
        <v>0</v>
      </c>
      <c r="H59" s="212"/>
      <c r="I59" s="212">
        <v>0</v>
      </c>
      <c r="J59" s="212"/>
      <c r="K59" s="212"/>
    </row>
    <row r="60" spans="1:11">
      <c r="A60" s="249" t="s">
        <v>1066</v>
      </c>
      <c r="B60" s="250" t="s">
        <v>1067</v>
      </c>
      <c r="C60" s="203" t="s">
        <v>976</v>
      </c>
      <c r="D60" s="206">
        <v>463.16699</v>
      </c>
      <c r="E60" s="206">
        <v>9.8783600000000007</v>
      </c>
      <c r="F60" s="206">
        <v>80</v>
      </c>
      <c r="G60" s="212">
        <v>85.2</v>
      </c>
      <c r="H60" s="212">
        <v>83.04</v>
      </c>
      <c r="I60" s="212">
        <v>89.885999999999996</v>
      </c>
      <c r="J60" s="212">
        <v>86.776799999999994</v>
      </c>
      <c r="K60" s="212">
        <v>91.549524000000005</v>
      </c>
    </row>
    <row r="61" spans="1:11">
      <c r="A61" s="249" t="s">
        <v>1068</v>
      </c>
      <c r="B61" s="250" t="s">
        <v>1069</v>
      </c>
      <c r="C61" s="203" t="s">
        <v>976</v>
      </c>
      <c r="D61" s="206">
        <v>295.85536999999999</v>
      </c>
      <c r="E61" s="206">
        <v>736.03590999999994</v>
      </c>
      <c r="F61" s="206">
        <v>120</v>
      </c>
      <c r="G61" s="212">
        <v>127.8</v>
      </c>
      <c r="H61" s="212">
        <v>124.56</v>
      </c>
      <c r="I61" s="212">
        <v>134.82900000000001</v>
      </c>
      <c r="J61" s="212">
        <v>130.1652</v>
      </c>
      <c r="K61" s="212">
        <v>137.324286</v>
      </c>
    </row>
    <row r="62" spans="1:11">
      <c r="A62" s="249" t="s">
        <v>1070</v>
      </c>
      <c r="B62" s="250" t="s">
        <v>1071</v>
      </c>
      <c r="C62" s="203" t="s">
        <v>976</v>
      </c>
      <c r="D62" s="206">
        <v>0</v>
      </c>
      <c r="E62" s="206">
        <v>0</v>
      </c>
      <c r="F62" s="206">
        <v>0</v>
      </c>
      <c r="G62" s="204">
        <v>0</v>
      </c>
      <c r="H62" s="204">
        <v>0</v>
      </c>
      <c r="I62" s="204">
        <v>0</v>
      </c>
      <c r="J62" s="204">
        <v>0</v>
      </c>
      <c r="K62" s="204">
        <v>0</v>
      </c>
    </row>
    <row r="63" spans="1:11" ht="22.5">
      <c r="A63" s="249" t="s">
        <v>1072</v>
      </c>
      <c r="B63" s="250" t="s">
        <v>1073</v>
      </c>
      <c r="C63" s="203" t="s">
        <v>976</v>
      </c>
      <c r="D63" s="206">
        <v>0</v>
      </c>
      <c r="E63" s="206">
        <v>0</v>
      </c>
      <c r="F63" s="206">
        <v>0</v>
      </c>
      <c r="G63" s="205"/>
      <c r="H63" s="205"/>
      <c r="I63" s="205"/>
      <c r="J63" s="205"/>
      <c r="K63" s="205"/>
    </row>
    <row r="64" spans="1:11">
      <c r="A64" s="249" t="s">
        <v>1074</v>
      </c>
      <c r="B64" s="250" t="s">
        <v>1075</v>
      </c>
      <c r="C64" s="203" t="s">
        <v>976</v>
      </c>
      <c r="D64" s="206">
        <v>0</v>
      </c>
      <c r="E64" s="206">
        <v>0</v>
      </c>
      <c r="F64" s="206">
        <v>0</v>
      </c>
      <c r="G64" s="222">
        <v>0</v>
      </c>
      <c r="H64" s="222">
        <v>0</v>
      </c>
      <c r="I64" s="222">
        <v>0</v>
      </c>
      <c r="J64" s="222">
        <v>0</v>
      </c>
      <c r="K64" s="222">
        <v>0</v>
      </c>
    </row>
    <row r="65" spans="1:11" ht="22.5">
      <c r="A65" s="249" t="s">
        <v>1076</v>
      </c>
      <c r="B65" s="252" t="s">
        <v>1077</v>
      </c>
      <c r="C65" s="253" t="s">
        <v>976</v>
      </c>
      <c r="D65" s="223">
        <v>5296.4047399999999</v>
      </c>
      <c r="E65" s="223">
        <v>5468.8999449999601</v>
      </c>
      <c r="F65" s="254">
        <v>2293.7689930000001</v>
      </c>
      <c r="G65" s="255">
        <v>2442.8639775450001</v>
      </c>
      <c r="H65" s="255">
        <v>2380.9322147339999</v>
      </c>
      <c r="I65" s="255">
        <v>2577.22149630998</v>
      </c>
      <c r="J65" s="255">
        <v>2488.07416439703</v>
      </c>
      <c r="K65" s="255">
        <v>2624.9182434388699</v>
      </c>
    </row>
    <row r="66" spans="1:11">
      <c r="A66" s="224" t="s">
        <v>25</v>
      </c>
      <c r="B66" s="256" t="s">
        <v>264</v>
      </c>
      <c r="C66" s="225" t="s">
        <v>976</v>
      </c>
      <c r="D66" s="223">
        <v>261443.03333999999</v>
      </c>
      <c r="E66" s="223">
        <v>273088.53869000002</v>
      </c>
      <c r="F66" s="223">
        <v>253478.53612209999</v>
      </c>
      <c r="G66" s="226">
        <v>298568.98697300698</v>
      </c>
      <c r="H66" s="226">
        <v>298694.40072895098</v>
      </c>
      <c r="I66" s="226">
        <v>340276.55852405902</v>
      </c>
      <c r="J66" s="226">
        <v>343393.077943218</v>
      </c>
      <c r="K66" s="226">
        <v>372351.59082009498</v>
      </c>
    </row>
    <row r="68" spans="1:11">
      <c r="B68" s="257" t="s">
        <v>1078</v>
      </c>
      <c r="D68" s="258" t="e">
        <f>D18+D19+(D$2-D$13-D$18-D$19)*#REF!/#REF!</f>
        <v>#REF!</v>
      </c>
      <c r="E68" s="258" t="e">
        <f>E18+E19+(E$2-E$13-E$18-E$19-E$4)*#REF!/#REF!</f>
        <v>#REF!</v>
      </c>
      <c r="F68" s="258" t="e">
        <f>F18+F19+(F$2-F$13-F$18-F$19-F$4-F5-F6)*#REF!/#REF!</f>
        <v>#REF!</v>
      </c>
      <c r="G68" s="258" t="e">
        <f>G18+G19+(G$2-G$13-G$18-G$19-G$4-G5-G6)*#REF!/#REF!</f>
        <v>#REF!</v>
      </c>
      <c r="H68" s="258" t="e">
        <f>H18+H19+(H$2-H$13-H$18-H$19-H$4-H5-H6)*#REF!/#REF!</f>
        <v>#REF!</v>
      </c>
      <c r="I68" s="258" t="e">
        <f>I18+I19+(I$2-I$13-I$18-I$19-I$4-I5-I6)*#REF!/#REF!</f>
        <v>#REF!</v>
      </c>
      <c r="J68" s="258" t="e">
        <f>J18+J19+(J$2-J$13-J$18-J$19-J$4-J5-J6)*#REF!/#REF!</f>
        <v>#REF!</v>
      </c>
      <c r="K68" s="258" t="e">
        <f>K18+K19+(K$2-K$13-K$18-K$19-K$4-K5-K6)*#REF!/#REF!</f>
        <v>#REF!</v>
      </c>
    </row>
    <row r="69" spans="1:11">
      <c r="B69" s="257" t="s">
        <v>1079</v>
      </c>
      <c r="D69" s="258" t="e">
        <f>D13+(D$2-D$13-D$18-D$19)*#REF!/#REF!</f>
        <v>#REF!</v>
      </c>
      <c r="E69" s="258" t="e">
        <f>E13+E4+(E$2-E$13-E$18-E$19-E$4)*#REF!/#REF!</f>
        <v>#REF!</v>
      </c>
      <c r="F69" s="258" t="e">
        <f>F13+F4+F5+F6+(F$2-F$13-F$18-F$19-F$4-F5-F6)*#REF!/#REF!</f>
        <v>#REF!</v>
      </c>
      <c r="G69" s="258" t="e">
        <f>G13+G4+G5+G6+(G$2-G$13-G$18-G$19-G$4-G5-G6)*#REF!/#REF!</f>
        <v>#REF!</v>
      </c>
      <c r="H69" s="258" t="e">
        <f>H13+H4+H5+H6+(H$2-H$13-H$18-H$19-H$4-H5-H6)*#REF!/#REF!</f>
        <v>#REF!</v>
      </c>
      <c r="I69" s="258" t="e">
        <f>I13+I4+I5+I6+(I$2-I$13-I$18-I$19-I$4-I5-I6)*#REF!/#REF!</f>
        <v>#REF!</v>
      </c>
      <c r="J69" s="258" t="e">
        <f>J13+J4+J5+J6+(J$2-J$13-J$18-J$19-J$4-J5-J6)*#REF!/#REF!</f>
        <v>#REF!</v>
      </c>
      <c r="K69" s="258" t="e">
        <f>K13+K4+K5+K6+(K$2-K$13-K$18-K$19-K$4-K5-K6)*#REF!/#REF!</f>
        <v>#REF!</v>
      </c>
    </row>
    <row r="70" spans="1:11">
      <c r="B70" s="257" t="s">
        <v>1080</v>
      </c>
      <c r="D70" s="258" t="e">
        <f>D33+D39+(D$22-D$33-D$39-D$42)*#REF!/#REF!</f>
        <v>#REF!</v>
      </c>
      <c r="E70" s="258" t="e">
        <f>E33+E39+(E$22-E$33-E$39-E$42)*#REF!/#REF!</f>
        <v>#REF!</v>
      </c>
      <c r="F70" s="258" t="e">
        <f>F33+F39+(F$22-F$33-F$39-F$42)*#REF!/#REF!</f>
        <v>#REF!</v>
      </c>
      <c r="G70" s="258" t="e">
        <f>G33+G39+(G$22-G$33-G$39-G$42)*#REF!/#REF!</f>
        <v>#REF!</v>
      </c>
      <c r="H70" s="258" t="e">
        <f>H33+H39+(H$22-H$33-H$39-H$42)*#REF!/#REF!</f>
        <v>#REF!</v>
      </c>
      <c r="I70" s="258" t="e">
        <f>I33+I39+(I$22-I$33-I$39-I$42)*#REF!/#REF!</f>
        <v>#REF!</v>
      </c>
      <c r="J70" s="258" t="e">
        <f>J33+J39+(J$22-J$33-J$39-J$42)*#REF!/#REF!</f>
        <v>#REF!</v>
      </c>
      <c r="K70" s="258" t="e">
        <f>K33+K39+(K$22-K$33-K$39-K$42)*#REF!/#REF!</f>
        <v>#REF!</v>
      </c>
    </row>
    <row r="71" spans="1:11">
      <c r="B71" s="257" t="s">
        <v>1081</v>
      </c>
      <c r="D71" s="258" t="e">
        <f>D42+(D$22-D$33-D$39-D$42)*#REF!/#REF!</f>
        <v>#REF!</v>
      </c>
      <c r="E71" s="258" t="e">
        <f>E42+(E$22-E$33-E$39-E$42)*#REF!/#REF!</f>
        <v>#REF!</v>
      </c>
      <c r="F71" s="258" t="e">
        <f>F42+(F$22-F$33-F$39-F$42)*#REF!/#REF!</f>
        <v>#REF!</v>
      </c>
      <c r="G71" s="258" t="e">
        <f>G42+(G$22-G$33-G$39-G$42)*#REF!/#REF!</f>
        <v>#REF!</v>
      </c>
      <c r="H71" s="258" t="e">
        <f>H42+(H$22-H$33-H$39-H$42)*#REF!/#REF!</f>
        <v>#REF!</v>
      </c>
      <c r="I71" s="258" t="e">
        <f>I42+(I$22-I$33-I$39-I$42)*#REF!/#REF!</f>
        <v>#REF!</v>
      </c>
      <c r="J71" s="258" t="e">
        <f>J42+(J$22-J$33-J$39-J$42)*#REF!/#REF!</f>
        <v>#REF!</v>
      </c>
      <c r="K71" s="258" t="e">
        <f>K42+(K$22-K$33-K$39-K$42)*#REF!/#REF!</f>
        <v>#REF!</v>
      </c>
    </row>
    <row r="73" spans="1:11">
      <c r="B73" s="257" t="s">
        <v>1078</v>
      </c>
      <c r="D73" s="258" t="e">
        <f>D68/1000</f>
        <v>#REF!</v>
      </c>
      <c r="E73" s="258" t="e">
        <f>#N/A</f>
        <v>#N/A</v>
      </c>
      <c r="F73" s="258" t="e">
        <f>#N/A</f>
        <v>#N/A</v>
      </c>
      <c r="G73" s="258" t="e">
        <f>#N/A</f>
        <v>#N/A</v>
      </c>
      <c r="H73" s="258" t="e">
        <f>#N/A</f>
        <v>#N/A</v>
      </c>
      <c r="I73" s="258" t="e">
        <f>#N/A</f>
        <v>#N/A</v>
      </c>
      <c r="J73" s="258" t="e">
        <f>#N/A</f>
        <v>#N/A</v>
      </c>
      <c r="K73" s="258" t="e">
        <f>#N/A</f>
        <v>#N/A</v>
      </c>
    </row>
    <row r="74" spans="1:11">
      <c r="B74" s="257" t="s">
        <v>1079</v>
      </c>
      <c r="D74" s="258" t="e">
        <f>#N/A</f>
        <v>#N/A</v>
      </c>
      <c r="E74" s="258" t="e">
        <f>#N/A</f>
        <v>#N/A</v>
      </c>
      <c r="F74" s="258" t="e">
        <f>#N/A</f>
        <v>#N/A</v>
      </c>
      <c r="G74" s="258" t="e">
        <f>#N/A</f>
        <v>#N/A</v>
      </c>
      <c r="H74" s="258" t="e">
        <f>#N/A</f>
        <v>#N/A</v>
      </c>
      <c r="I74" s="258" t="e">
        <f>#N/A</f>
        <v>#N/A</v>
      </c>
      <c r="J74" s="258" t="e">
        <f>#N/A</f>
        <v>#N/A</v>
      </c>
      <c r="K74" s="258" t="e">
        <f>#N/A</f>
        <v>#N/A</v>
      </c>
    </row>
    <row r="75" spans="1:11">
      <c r="B75" s="257" t="s">
        <v>1080</v>
      </c>
      <c r="D75" s="258" t="e">
        <f>#N/A</f>
        <v>#N/A</v>
      </c>
      <c r="E75" s="258" t="e">
        <f>#N/A</f>
        <v>#N/A</v>
      </c>
      <c r="F75" s="258" t="e">
        <f>#N/A</f>
        <v>#N/A</v>
      </c>
      <c r="G75" s="258" t="e">
        <f>#N/A</f>
        <v>#N/A</v>
      </c>
      <c r="H75" s="258" t="e">
        <f>#N/A</f>
        <v>#N/A</v>
      </c>
      <c r="I75" s="258" t="e">
        <f>#N/A</f>
        <v>#N/A</v>
      </c>
      <c r="J75" s="258" t="e">
        <f>#N/A</f>
        <v>#N/A</v>
      </c>
      <c r="K75" s="258" t="e">
        <f>#N/A</f>
        <v>#N/A</v>
      </c>
    </row>
    <row r="76" spans="1:11">
      <c r="B76" s="257" t="s">
        <v>1081</v>
      </c>
      <c r="D76" s="258" t="e">
        <f>#N/A</f>
        <v>#N/A</v>
      </c>
      <c r="E76" s="258" t="e">
        <f>#N/A</f>
        <v>#N/A</v>
      </c>
      <c r="F76" s="258" t="e">
        <f>#N/A</f>
        <v>#N/A</v>
      </c>
      <c r="G76" s="258" t="e">
        <f>#N/A</f>
        <v>#N/A</v>
      </c>
      <c r="H76" s="258" t="e">
        <f>#N/A</f>
        <v>#N/A</v>
      </c>
      <c r="I76" s="258" t="e">
        <f>#N/A</f>
        <v>#N/A</v>
      </c>
      <c r="J76" s="258" t="e">
        <f>#N/A</f>
        <v>#N/A</v>
      </c>
      <c r="K76" s="258" t="e">
        <f>#N/A</f>
        <v>#N/A</v>
      </c>
    </row>
  </sheetData>
  <pageMargins left="0.7" right="0.7" top="0.75" bottom="0.75" header="0.511811023622047" footer="0.511811023622047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44"/>
  <sheetViews>
    <sheetView view="pageBreakPreview" zoomScaleNormal="100" workbookViewId="0">
      <selection activeCell="O20" sqref="O20"/>
    </sheetView>
  </sheetViews>
  <sheetFormatPr defaultColWidth="8.7109375" defaultRowHeight="15"/>
  <cols>
    <col min="2" max="2" width="68.140625" customWidth="1"/>
    <col min="3" max="7" width="14.85546875" customWidth="1"/>
  </cols>
  <sheetData>
    <row r="6" spans="1:7" ht="94.5">
      <c r="A6" s="259" t="s">
        <v>101</v>
      </c>
      <c r="B6" s="259" t="s">
        <v>102</v>
      </c>
      <c r="C6" s="259" t="s">
        <v>1082</v>
      </c>
      <c r="D6" s="259" t="s">
        <v>1083</v>
      </c>
      <c r="E6" s="259" t="s">
        <v>1084</v>
      </c>
      <c r="F6" s="259" t="s">
        <v>1085</v>
      </c>
      <c r="G6" s="260" t="s">
        <v>1086</v>
      </c>
    </row>
    <row r="7" spans="1:7" ht="15.75">
      <c r="A7" s="261" t="s">
        <v>8</v>
      </c>
      <c r="B7" s="261" t="s">
        <v>1087</v>
      </c>
      <c r="C7" s="262">
        <v>177804.3</v>
      </c>
      <c r="D7" s="262">
        <v>165103.20000000001</v>
      </c>
      <c r="E7" s="262">
        <v>144082.29999999999</v>
      </c>
      <c r="F7" s="262">
        <v>190896.9</v>
      </c>
      <c r="G7" s="262">
        <v>677886.9</v>
      </c>
    </row>
    <row r="8" spans="1:7" ht="15.75">
      <c r="A8" s="263">
        <v>1</v>
      </c>
      <c r="B8" s="264" t="s">
        <v>1088</v>
      </c>
      <c r="C8" s="262">
        <v>98373.3</v>
      </c>
      <c r="D8" s="262">
        <v>86029.1</v>
      </c>
      <c r="E8" s="262">
        <v>105465.3</v>
      </c>
      <c r="F8" s="262">
        <v>153072.9</v>
      </c>
      <c r="G8" s="262">
        <v>442940.6</v>
      </c>
    </row>
    <row r="9" spans="1:7" ht="15.75">
      <c r="A9" s="265" t="s">
        <v>11</v>
      </c>
      <c r="B9" s="264" t="s">
        <v>1089</v>
      </c>
      <c r="C9" s="262">
        <v>6997.5</v>
      </c>
      <c r="D9" s="262">
        <v>6172.9</v>
      </c>
      <c r="E9" s="262">
        <v>19737</v>
      </c>
      <c r="F9" s="262">
        <v>65231.7</v>
      </c>
      <c r="G9" s="262">
        <v>98139.199999999997</v>
      </c>
    </row>
    <row r="10" spans="1:7" ht="31.5">
      <c r="A10" s="265" t="s">
        <v>1090</v>
      </c>
      <c r="B10" s="264" t="s">
        <v>113</v>
      </c>
      <c r="C10" s="266"/>
      <c r="D10" s="266"/>
      <c r="E10" s="266"/>
      <c r="F10" s="266"/>
      <c r="G10" s="262">
        <v>0</v>
      </c>
    </row>
    <row r="11" spans="1:7" ht="15.75">
      <c r="A11" s="265" t="s">
        <v>1091</v>
      </c>
      <c r="B11" s="264" t="s">
        <v>115</v>
      </c>
      <c r="C11" s="266"/>
      <c r="D11" s="266"/>
      <c r="E11" s="266"/>
      <c r="F11" s="266"/>
      <c r="G11" s="262">
        <v>0</v>
      </c>
    </row>
    <row r="12" spans="1:7" ht="15.75">
      <c r="A12" s="265" t="s">
        <v>1092</v>
      </c>
      <c r="B12" s="264" t="s">
        <v>1093</v>
      </c>
      <c r="C12" s="266"/>
      <c r="D12" s="266"/>
      <c r="E12" s="266"/>
      <c r="F12" s="266"/>
      <c r="G12" s="262">
        <v>0</v>
      </c>
    </row>
    <row r="13" spans="1:7" ht="15.75">
      <c r="A13" s="265" t="s">
        <v>1094</v>
      </c>
      <c r="B13" s="264" t="s">
        <v>910</v>
      </c>
      <c r="C13" s="262">
        <v>6997.5</v>
      </c>
      <c r="D13" s="262">
        <v>6172.9</v>
      </c>
      <c r="E13" s="262">
        <v>19737</v>
      </c>
      <c r="F13" s="262">
        <v>65231.7</v>
      </c>
      <c r="G13" s="262">
        <v>98139.199999999997</v>
      </c>
    </row>
    <row r="14" spans="1:7" ht="15.75">
      <c r="A14" s="265"/>
      <c r="B14" s="264" t="s">
        <v>1095</v>
      </c>
      <c r="C14" s="262">
        <v>6997.5</v>
      </c>
      <c r="D14" s="262">
        <v>6172.9</v>
      </c>
      <c r="E14" s="262">
        <v>19737</v>
      </c>
      <c r="F14" s="262">
        <v>49424.1</v>
      </c>
      <c r="G14" s="262">
        <v>82331.600000000006</v>
      </c>
    </row>
    <row r="15" spans="1:7" ht="15.75">
      <c r="A15" s="265"/>
      <c r="B15" s="264" t="s">
        <v>1096</v>
      </c>
      <c r="C15" s="266"/>
      <c r="D15" s="266"/>
      <c r="E15" s="266"/>
      <c r="F15" s="262">
        <v>15807.6</v>
      </c>
      <c r="G15" s="262">
        <v>15807.6</v>
      </c>
    </row>
    <row r="16" spans="1:7" ht="15.75">
      <c r="A16" s="265" t="s">
        <v>13</v>
      </c>
      <c r="B16" s="264" t="s">
        <v>1097</v>
      </c>
      <c r="C16" s="262">
        <v>38021</v>
      </c>
      <c r="D16" s="262">
        <v>48757.9</v>
      </c>
      <c r="E16" s="262">
        <v>55334</v>
      </c>
      <c r="F16" s="262">
        <v>60440.2</v>
      </c>
      <c r="G16" s="262">
        <v>202553</v>
      </c>
    </row>
    <row r="17" spans="1:7" ht="31.5">
      <c r="A17" s="265" t="s">
        <v>1098</v>
      </c>
      <c r="B17" s="264" t="s">
        <v>128</v>
      </c>
      <c r="C17" s="266"/>
      <c r="D17" s="266"/>
      <c r="E17" s="266"/>
      <c r="F17" s="266"/>
      <c r="G17" s="262">
        <v>0</v>
      </c>
    </row>
    <row r="18" spans="1:7" ht="31.5">
      <c r="A18" s="265" t="s">
        <v>1099</v>
      </c>
      <c r="B18" s="267" t="s">
        <v>1100</v>
      </c>
      <c r="C18" s="268">
        <v>37479.4</v>
      </c>
      <c r="D18" s="268">
        <v>48108.2</v>
      </c>
      <c r="E18" s="268">
        <v>54669.4</v>
      </c>
      <c r="F18" s="268">
        <v>59784</v>
      </c>
      <c r="G18" s="268">
        <v>200041</v>
      </c>
    </row>
    <row r="19" spans="1:7" ht="15.75">
      <c r="A19" s="265"/>
      <c r="B19" s="267" t="s">
        <v>1101</v>
      </c>
      <c r="C19" s="268">
        <v>24774.400000000001</v>
      </c>
      <c r="D19" s="268">
        <v>28568.3</v>
      </c>
      <c r="E19" s="268">
        <v>30947.7</v>
      </c>
      <c r="F19" s="268">
        <v>30095.4</v>
      </c>
      <c r="G19" s="268">
        <v>114385.7</v>
      </c>
    </row>
    <row r="20" spans="1:7" ht="15.75">
      <c r="A20" s="265"/>
      <c r="B20" s="267" t="s">
        <v>1102</v>
      </c>
      <c r="C20" s="268">
        <v>12704.9</v>
      </c>
      <c r="D20" s="268">
        <v>19539.900000000001</v>
      </c>
      <c r="E20" s="268">
        <v>23721.7</v>
      </c>
      <c r="F20" s="268">
        <v>29688.7</v>
      </c>
      <c r="G20" s="268">
        <v>85655.3</v>
      </c>
    </row>
    <row r="21" spans="1:7" ht="31.5">
      <c r="A21" s="265" t="s">
        <v>1103</v>
      </c>
      <c r="B21" s="264" t="s">
        <v>1104</v>
      </c>
      <c r="C21" s="262">
        <v>541.6</v>
      </c>
      <c r="D21" s="262">
        <v>649.70000000000005</v>
      </c>
      <c r="E21" s="262">
        <v>664.5</v>
      </c>
      <c r="F21" s="262">
        <v>656.1</v>
      </c>
      <c r="G21" s="262">
        <v>2512</v>
      </c>
    </row>
    <row r="22" spans="1:7" ht="15.75">
      <c r="A22" s="265" t="s">
        <v>1105</v>
      </c>
      <c r="B22" s="264" t="s">
        <v>132</v>
      </c>
      <c r="C22" s="266"/>
      <c r="D22" s="269">
        <v>0</v>
      </c>
      <c r="E22" s="269">
        <v>0</v>
      </c>
      <c r="F22" s="269">
        <v>0</v>
      </c>
      <c r="G22" s="269">
        <v>0</v>
      </c>
    </row>
    <row r="23" spans="1:7" ht="15.75">
      <c r="A23" s="265" t="s">
        <v>21</v>
      </c>
      <c r="B23" s="264" t="s">
        <v>134</v>
      </c>
      <c r="C23" s="270"/>
      <c r="D23" s="271"/>
      <c r="E23" s="271"/>
      <c r="F23" s="271"/>
      <c r="G23" s="272">
        <v>0</v>
      </c>
    </row>
    <row r="24" spans="1:7" ht="15.75">
      <c r="A24" s="265" t="s">
        <v>1106</v>
      </c>
      <c r="B24" s="264" t="s">
        <v>1107</v>
      </c>
      <c r="C24" s="262">
        <v>53354.7</v>
      </c>
      <c r="D24" s="273">
        <v>31098.3</v>
      </c>
      <c r="E24" s="273">
        <v>30394.3</v>
      </c>
      <c r="F24" s="273">
        <v>27401</v>
      </c>
      <c r="G24" s="273">
        <v>142248.4</v>
      </c>
    </row>
    <row r="25" spans="1:7" ht="15.75">
      <c r="A25" s="265" t="s">
        <v>137</v>
      </c>
      <c r="B25" s="264" t="s">
        <v>138</v>
      </c>
      <c r="C25" s="266"/>
      <c r="D25" s="266"/>
      <c r="E25" s="266"/>
      <c r="F25" s="266"/>
      <c r="G25" s="262">
        <v>0</v>
      </c>
    </row>
    <row r="26" spans="1:7" ht="15.75">
      <c r="A26" s="265" t="s">
        <v>177</v>
      </c>
      <c r="B26" s="264" t="s">
        <v>1108</v>
      </c>
      <c r="C26" s="262">
        <v>53354.7</v>
      </c>
      <c r="D26" s="262">
        <v>31098.3</v>
      </c>
      <c r="E26" s="262">
        <v>30394.3</v>
      </c>
      <c r="F26" s="262">
        <v>27401</v>
      </c>
      <c r="G26" s="262">
        <v>142248.4</v>
      </c>
    </row>
    <row r="27" spans="1:7" ht="15.75">
      <c r="A27" s="265"/>
      <c r="B27" s="264" t="s">
        <v>1109</v>
      </c>
      <c r="C27" s="262">
        <v>53354.7</v>
      </c>
      <c r="D27" s="262">
        <v>31098.3</v>
      </c>
      <c r="E27" s="262">
        <v>30394.3</v>
      </c>
      <c r="F27" s="262">
        <v>27401</v>
      </c>
      <c r="G27" s="262">
        <v>142248.4</v>
      </c>
    </row>
    <row r="28" spans="1:7" ht="15.75">
      <c r="A28" s="265"/>
      <c r="B28" s="264" t="s">
        <v>1110</v>
      </c>
      <c r="C28" s="262">
        <v>0</v>
      </c>
      <c r="D28" s="262">
        <v>0</v>
      </c>
      <c r="E28" s="262">
        <v>0</v>
      </c>
      <c r="F28" s="262">
        <v>0</v>
      </c>
      <c r="G28" s="262">
        <v>0</v>
      </c>
    </row>
    <row r="29" spans="1:7" ht="15.75">
      <c r="A29" s="265" t="s">
        <v>1111</v>
      </c>
      <c r="B29" s="264" t="s">
        <v>1112</v>
      </c>
      <c r="C29" s="266"/>
      <c r="D29" s="266"/>
      <c r="E29" s="266"/>
      <c r="F29" s="266"/>
      <c r="G29" s="262">
        <v>0</v>
      </c>
    </row>
    <row r="30" spans="1:7" ht="15.75">
      <c r="A30" s="265" t="s">
        <v>1113</v>
      </c>
      <c r="B30" s="264" t="s">
        <v>140</v>
      </c>
      <c r="C30" s="266"/>
      <c r="D30" s="266"/>
      <c r="E30" s="266"/>
      <c r="F30" s="266"/>
      <c r="G30" s="262">
        <v>0</v>
      </c>
    </row>
    <row r="31" spans="1:7" ht="15.75">
      <c r="A31" s="261" t="s">
        <v>23</v>
      </c>
      <c r="B31" s="274" t="s">
        <v>1114</v>
      </c>
      <c r="C31" s="262">
        <v>79431.100000000006</v>
      </c>
      <c r="D31" s="262">
        <v>79074.2</v>
      </c>
      <c r="E31" s="262">
        <v>38617</v>
      </c>
      <c r="F31" s="262">
        <v>37824</v>
      </c>
      <c r="G31" s="262">
        <v>234946.2</v>
      </c>
    </row>
    <row r="32" spans="1:7" ht="15.75">
      <c r="A32" s="265" t="s">
        <v>46</v>
      </c>
      <c r="B32" s="264" t="s">
        <v>144</v>
      </c>
      <c r="C32" s="262">
        <v>55900.9</v>
      </c>
      <c r="D32" s="262">
        <v>40560.199999999997</v>
      </c>
      <c r="E32" s="262">
        <v>0</v>
      </c>
      <c r="F32" s="262">
        <v>0</v>
      </c>
      <c r="G32" s="262">
        <v>96461.1</v>
      </c>
    </row>
    <row r="33" spans="1:7" ht="15.75">
      <c r="A33" s="265" t="s">
        <v>1115</v>
      </c>
      <c r="B33" s="264" t="s">
        <v>146</v>
      </c>
      <c r="C33" s="266"/>
      <c r="D33" s="266"/>
      <c r="E33" s="266"/>
      <c r="F33" s="266"/>
      <c r="G33" s="262">
        <v>0</v>
      </c>
    </row>
    <row r="34" spans="1:7" ht="15.75">
      <c r="A34" s="265" t="s">
        <v>1116</v>
      </c>
      <c r="B34" s="264" t="s">
        <v>148</v>
      </c>
      <c r="C34" s="266"/>
      <c r="D34" s="266"/>
      <c r="E34" s="266"/>
      <c r="F34" s="266"/>
      <c r="G34" s="262">
        <v>0</v>
      </c>
    </row>
    <row r="35" spans="1:7" ht="15.75">
      <c r="A35" s="265" t="s">
        <v>1117</v>
      </c>
      <c r="B35" s="264" t="s">
        <v>150</v>
      </c>
      <c r="C35" s="262">
        <v>23530.1</v>
      </c>
      <c r="D35" s="262">
        <v>38514</v>
      </c>
      <c r="E35" s="262">
        <v>38617</v>
      </c>
      <c r="F35" s="262">
        <v>37824</v>
      </c>
      <c r="G35" s="262">
        <v>138485.1</v>
      </c>
    </row>
    <row r="36" spans="1:7" ht="15.75">
      <c r="A36" s="265"/>
      <c r="B36" s="264" t="s">
        <v>151</v>
      </c>
      <c r="C36" s="262">
        <v>23530.1</v>
      </c>
      <c r="D36" s="262">
        <v>38514</v>
      </c>
      <c r="E36" s="262">
        <v>38617</v>
      </c>
      <c r="F36" s="262">
        <v>37824</v>
      </c>
      <c r="G36" s="262">
        <v>138485.1</v>
      </c>
    </row>
    <row r="37" spans="1:7" ht="31.5">
      <c r="A37" s="265"/>
      <c r="B37" s="264" t="s">
        <v>152</v>
      </c>
      <c r="C37" s="266"/>
      <c r="D37" s="266"/>
      <c r="E37" s="266"/>
      <c r="F37" s="266"/>
      <c r="G37" s="262">
        <v>0</v>
      </c>
    </row>
    <row r="38" spans="1:7" ht="15.75">
      <c r="A38" s="265"/>
      <c r="B38" s="264" t="s">
        <v>153</v>
      </c>
      <c r="C38" s="266"/>
      <c r="D38" s="266"/>
      <c r="E38" s="266"/>
      <c r="F38" s="266"/>
      <c r="G38" s="262">
        <v>0</v>
      </c>
    </row>
    <row r="39" spans="1:7" ht="31.5">
      <c r="A39" s="265"/>
      <c r="B39" s="275" t="s">
        <v>154</v>
      </c>
      <c r="C39" s="266"/>
      <c r="D39" s="266"/>
      <c r="E39" s="266"/>
      <c r="F39" s="266"/>
      <c r="G39" s="262">
        <v>0</v>
      </c>
    </row>
    <row r="40" spans="1:7" ht="15.75">
      <c r="A40" s="265" t="s">
        <v>1118</v>
      </c>
      <c r="B40" s="264" t="s">
        <v>156</v>
      </c>
      <c r="C40" s="266"/>
      <c r="D40" s="266"/>
      <c r="E40" s="266"/>
      <c r="F40" s="266"/>
      <c r="G40" s="262">
        <v>0</v>
      </c>
    </row>
    <row r="41" spans="1:7" ht="15.75">
      <c r="A41" s="265" t="s">
        <v>1119</v>
      </c>
      <c r="B41" s="264" t="s">
        <v>158</v>
      </c>
      <c r="C41" s="266"/>
      <c r="D41" s="266"/>
      <c r="E41" s="266"/>
      <c r="F41" s="266"/>
      <c r="G41" s="262">
        <v>0</v>
      </c>
    </row>
    <row r="42" spans="1:7" ht="15.75">
      <c r="A42" s="265" t="s">
        <v>1120</v>
      </c>
      <c r="B42" s="264" t="s">
        <v>160</v>
      </c>
      <c r="C42" s="266"/>
      <c r="D42" s="266"/>
      <c r="E42" s="266"/>
      <c r="F42" s="266"/>
      <c r="G42" s="262">
        <v>0</v>
      </c>
    </row>
    <row r="43" spans="1:7" ht="15.75">
      <c r="A43" s="261" t="s">
        <v>15</v>
      </c>
      <c r="B43" s="274" t="s">
        <v>1121</v>
      </c>
      <c r="C43" s="262">
        <v>177804.3</v>
      </c>
      <c r="D43" s="262">
        <v>165103.20000000001</v>
      </c>
      <c r="E43" s="262">
        <v>144082.29999999999</v>
      </c>
      <c r="F43" s="262">
        <v>190896.9</v>
      </c>
      <c r="G43" s="262">
        <v>677886.8</v>
      </c>
    </row>
    <row r="44" spans="1:7" ht="15.75">
      <c r="A44" s="261" t="s">
        <v>37</v>
      </c>
      <c r="B44" s="274" t="s">
        <v>1122</v>
      </c>
      <c r="C44" s="262">
        <v>0</v>
      </c>
      <c r="D44" s="262">
        <v>0</v>
      </c>
      <c r="E44" s="262">
        <v>0</v>
      </c>
      <c r="F44" s="262">
        <v>0</v>
      </c>
      <c r="G44" s="262">
        <v>0</v>
      </c>
    </row>
  </sheetData>
  <pageMargins left="0.7" right="0.7" top="0.75" bottom="0.75" header="0.511811023622047" footer="0.511811023622047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7</vt:i4>
      </vt:variant>
    </vt:vector>
  </HeadingPairs>
  <TitlesOfParts>
    <vt:vector size="11" baseType="lpstr">
      <vt:lpstr>Передвижная энергетика 1</vt:lpstr>
      <vt:lpstr>для размещения</vt:lpstr>
      <vt:lpstr>проч</vt:lpstr>
      <vt:lpstr>Росэнергоатом</vt:lpstr>
      <vt:lpstr>'Передвижная энергетика 1'!Z_137A7170_8A34_4F01_9DAA_57EDDDF8E0F2_.wvu.Cols</vt:lpstr>
      <vt:lpstr>'для размещения'!Z_137A7170_8A34_4F01_9DAA_57EDDDF8E0F2_.wvu.PrintArea</vt:lpstr>
      <vt:lpstr>'Передвижная энергетика 1'!Z_339064E9_574B_4542_B2F7_E3F74CB04F02_.wvu.Cols</vt:lpstr>
      <vt:lpstr>'для размещения'!Z_339064E9_574B_4542_B2F7_E3F74CB04F02_.wvu.PrintArea</vt:lpstr>
      <vt:lpstr>'для размещения'!Z_339064E9_574B_4542_B2F7_E3F74CB04F02_.wvu.Rows</vt:lpstr>
      <vt:lpstr>'для размещения'!Заголовки_для_печати</vt:lpstr>
      <vt:lpstr>'для размещения'!Область_печати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Орлов Александр Сергеевич</dc:creator>
  <dc:description/>
  <cp:lastModifiedBy>Орлов Александр Сергеевич</cp:lastModifiedBy>
  <cp:revision>2</cp:revision>
  <cp:lastPrinted>2022-02-15T06:50:41Z</cp:lastPrinted>
  <dcterms:created xsi:type="dcterms:W3CDTF">2015-09-16T07:43:55Z</dcterms:created>
  <dcterms:modified xsi:type="dcterms:W3CDTF">2025-11-17T12:20:23Z</dcterms:modified>
  <dc:language>ru-RU</dc:language>
</cp:coreProperties>
</file>